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135" yWindow="-105" windowWidth="13665" windowHeight="11760"/>
  </bookViews>
  <sheets>
    <sheet name="01.11.2022" sheetId="10" r:id="rId1"/>
  </sheets>
  <calcPr calcId="145621"/>
</workbook>
</file>

<file path=xl/calcChain.xml><?xml version="1.0" encoding="utf-8"?>
<calcChain xmlns="http://schemas.openxmlformats.org/spreadsheetml/2006/main">
  <c r="B31" i="10" l="1"/>
  <c r="C22" i="10" l="1"/>
  <c r="D22" i="10" s="1"/>
  <c r="C16" i="10"/>
  <c r="D37" i="10"/>
  <c r="C36" i="10"/>
  <c r="B36" i="10"/>
  <c r="E35" i="10"/>
  <c r="D3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D27" i="10"/>
  <c r="E26" i="10"/>
  <c r="D26" i="10"/>
  <c r="D25" i="10"/>
  <c r="E24" i="10"/>
  <c r="D24" i="10"/>
  <c r="E23" i="10"/>
  <c r="D23" i="10"/>
  <c r="E21" i="10"/>
  <c r="D21" i="10"/>
  <c r="E20" i="10"/>
  <c r="D20" i="10"/>
  <c r="E19" i="10"/>
  <c r="D19" i="10"/>
  <c r="B18" i="10"/>
  <c r="D18" i="10" s="1"/>
  <c r="E17" i="10"/>
  <c r="D17" i="10"/>
  <c r="B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D7" i="10"/>
  <c r="E6" i="10"/>
  <c r="D6" i="10"/>
  <c r="E5" i="10"/>
  <c r="D5" i="10"/>
  <c r="B28" i="10" l="1"/>
  <c r="E22" i="10"/>
  <c r="C28" i="10"/>
  <c r="C38" i="10" s="1"/>
  <c r="E18" i="10"/>
  <c r="B38" i="10"/>
  <c r="E36" i="10"/>
  <c r="E16" i="10"/>
  <c r="E28" i="10"/>
  <c r="D36" i="10"/>
  <c r="D16" i="10"/>
  <c r="D28" i="10" l="1"/>
  <c r="D38" i="10"/>
  <c r="E38" i="10"/>
</calcChain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<sst xmlns="http://schemas.openxmlformats.org/spreadsheetml/2006/main" count="43" uniqueCount="43">
  <si>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</si>
  <si>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Налоги</t>
  </si>
  <si>
    <t xml:space="preserve">План доходов </t>
  </si>
  <si>
    <t xml:space="preserve">Фактическое исполнение </t>
  </si>
  <si>
    <t xml:space="preserve">Отклонение </t>
  </si>
  <si>
    <t>Исполнение к году %</t>
  </si>
  <si>
    <t>1</t>
  </si>
  <si>
    <t>Налог на доходы физических лиц</t>
  </si>
  <si>
    <t>Акцизы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</si>
  <si>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</si>
  <si>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</si>
  <si>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</si>
  <si>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</si>
  <si>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 с организаций</t>
  </si>
  <si>
    <t>Транспортный налог с физических лиц</t>
  </si>
  <si>
    <t xml:space="preserve">Земельный налог с организаций </t>
  </si>
  <si>
    <t>Земельный налог с физических лиц</t>
  </si>
  <si>
    <t>Государственная пошлина</t>
  </si>
  <si>
    <t>Доходы, получаемые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</si>
  <si>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</si>
  <si>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</si>
  <si>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Плата за негатив.воз.на окр.среду</t>
  </si>
  <si>
    <t>Доходы от оказания платных услуг и компензации затрат государства</t>
  </si>
  <si>
    <t>Доходы от реализации имущества</t>
  </si>
  <si>
    <t>Доходы от продажи земельных участков</t>
  </si>
  <si>
    <t>Плата за увеличение площади земельных участков</t>
  </si>
  <si>
    <t>Штрафы</t>
  </si>
  <si>
    <t>Невыясненные поступления</t>
  </si>
  <si>
    <t>Прочие неналоговые доходы</t>
  </si>
  <si>
    <t>ИТОГО ДОХОДОВ</t>
  </si>
  <si>
    <t>Дотации на выравнивание бюджетной обеспеченности</t>
  </si>
  <si>
    <t>Прочие дотации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</si>
  <si>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</si>
  <si>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</si>
  <si>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</si>
  <si>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</si>
  <si>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</si>
  <si>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</si>
  <si>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</si>
  <si>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Инициативные платежи</t>
  </si>
  <si>
    <t>Дотации на поддержку мер по обеспечению сбалансированности бюджетов</t>
  </si>
  <si>
    <t>Четина Е.В.</t>
  </si>
  <si>
    <r>
      <t xml:space="preserve">  </t>
    </r>
    <r>
      <rPr>
        <b/>
        <sz val="18"/>
        <rFont val="Times New Roman"/>
        <family val="1"/>
        <charset val="204"/>
      </rPr>
      <t xml:space="preserve"> Сводка по поступлению доходов в бюджет Добрянского городского округа на 01.11.2022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</si>
</sst>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6" formatCode="#,##0.0,"/>
    <numFmt numFmtId="167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DFD"/>
        <bgColor auto="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0">
    <xf numFmtId="0" fontId="0" fillId="0" borderId="0" xfId="0"/>
    <xf numFmtId="0" fontId="2" fillId="0" borderId="5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9" fillId="0" borderId="1" xfId="2" applyNumberFormat="1" applyFont="1" applyFill="1" applyBorder="1" applyAlignment="1">
      <alignment horizontal="left" vertical="top" wrapText="1" readingOrder="1"/>
    </xf>
    <xf numFmtId="164" fontId="3" fillId="0" borderId="3" xfId="1" applyNumberFormat="1" applyFont="1" applyBorder="1" applyAlignment="1">
      <alignment horizontal="center" vertical="center" readingOrder="1"/>
    </xf>
    <xf numFmtId="164" fontId="3" fillId="0" borderId="1" xfId="1" applyNumberFormat="1" applyFont="1" applyBorder="1" applyAlignment="1">
      <alignment horizontal="center" vertical="center" readingOrder="1"/>
    </xf>
    <xf numFmtId="164" fontId="3" fillId="0" borderId="2" xfId="1" applyNumberFormat="1" applyFont="1" applyBorder="1" applyAlignment="1">
      <alignment horizontal="center" vertical="center" readingOrder="1"/>
    </xf>
    <xf numFmtId="0" fontId="9" fillId="2" borderId="1" xfId="2" applyNumberFormat="1" applyFont="1" applyFill="1" applyBorder="1" applyAlignment="1">
      <alignment horizontal="left" vertical="top" wrapText="1" readingOrder="1"/>
    </xf>
    <xf numFmtId="0" fontId="8" fillId="0" borderId="3" xfId="2" applyNumberFormat="1" applyFont="1" applyFill="1" applyBorder="1" applyAlignment="1">
      <alignment horizontal="center" vertical="center" wrapText="1" readingOrder="1"/>
    </xf>
    <xf numFmtId="0" fontId="10" fillId="0" borderId="5" xfId="2" applyNumberFormat="1" applyFont="1" applyFill="1" applyBorder="1" applyAlignment="1">
      <alignment horizontal="center" vertical="center" wrapText="1" readingOrder="1"/>
    </xf>
    <xf numFmtId="0" fontId="10" fillId="0" borderId="6" xfId="2" applyNumberFormat="1" applyFont="1" applyFill="1" applyBorder="1" applyAlignment="1">
      <alignment horizontal="center" vertical="center" wrapText="1" readingOrder="1"/>
    </xf>
    <xf numFmtId="0" fontId="10" fillId="0" borderId="7" xfId="2" applyNumberFormat="1" applyFont="1" applyFill="1" applyBorder="1" applyAlignment="1">
      <alignment horizontal="center" vertical="center" wrapText="1" readingOrder="1"/>
    </xf>
    <xf numFmtId="0" fontId="9" fillId="0" borderId="2" xfId="2" applyNumberFormat="1" applyFont="1" applyFill="1" applyBorder="1" applyAlignment="1">
      <alignment horizontal="left" vertical="top" wrapText="1" readingOrder="1"/>
    </xf>
    <xf numFmtId="0" fontId="9" fillId="0" borderId="3" xfId="2" applyNumberFormat="1" applyFont="1" applyFill="1" applyBorder="1" applyAlignment="1">
      <alignment horizontal="left" vertical="top" wrapText="1" readingOrder="1"/>
    </xf>
    <xf numFmtId="164" fontId="2" fillId="0" borderId="7" xfId="1" applyNumberFormat="1" applyFont="1" applyBorder="1" applyAlignment="1">
      <alignment horizontal="center" vertical="center" readingOrder="1"/>
    </xf>
    <xf numFmtId="0" fontId="11" fillId="0" borderId="5" xfId="2" applyNumberFormat="1" applyFont="1" applyFill="1" applyBorder="1" applyAlignment="1">
      <alignment horizontal="left" vertical="top" wrapText="1" readingOrder="1"/>
    </xf>
    <xf numFmtId="0" fontId="9" fillId="0" borderId="4" xfId="2" applyNumberFormat="1" applyFont="1" applyFill="1" applyBorder="1" applyAlignment="1">
      <alignment horizontal="left" vertical="top" wrapText="1" readingOrder="1"/>
    </xf>
    <xf numFmtId="0" fontId="2" fillId="0" borderId="5" xfId="1" applyFont="1" applyFill="1" applyBorder="1" applyAlignment="1">
      <alignment vertical="center" wrapText="1"/>
    </xf>
    <xf numFmtId="166" fontId="3" fillId="0" borderId="1" xfId="1" applyNumberFormat="1" applyFont="1" applyBorder="1" applyAlignment="1">
      <alignment horizontal="center" vertical="center" readingOrder="1"/>
    </xf>
    <xf numFmtId="166" fontId="11" fillId="0" borderId="6" xfId="2" applyNumberFormat="1" applyFont="1" applyFill="1" applyBorder="1" applyAlignment="1">
      <alignment horizontal="center" vertical="center" wrapText="1" readingOrder="1"/>
    </xf>
    <xf numFmtId="166" fontId="2" fillId="0" borderId="6" xfId="1" applyNumberFormat="1" applyFont="1" applyBorder="1" applyAlignment="1">
      <alignment horizontal="center" vertical="center" readingOrder="1"/>
    </xf>
    <xf numFmtId="166" fontId="3" fillId="0" borderId="3" xfId="1" applyNumberFormat="1" applyFont="1" applyBorder="1" applyAlignment="1">
      <alignment horizontal="center" vertical="center" readingOrder="1"/>
    </xf>
    <xf numFmtId="166" fontId="3" fillId="0" borderId="2" xfId="1" applyNumberFormat="1" applyFont="1" applyBorder="1" applyAlignment="1">
      <alignment horizontal="center" vertical="center" readingOrder="1"/>
    </xf>
    <xf numFmtId="166" fontId="9" fillId="0" borderId="4" xfId="2" applyNumberFormat="1" applyFont="1" applyFill="1" applyBorder="1" applyAlignment="1">
      <alignment horizontal="center" vertical="center" wrapText="1" readingOrder="1"/>
    </xf>
    <xf numFmtId="166" fontId="3" fillId="0" borderId="4" xfId="1" applyNumberFormat="1" applyFont="1" applyBorder="1" applyAlignment="1">
      <alignment horizontal="center" vertical="center" readingOrder="1"/>
    </xf>
    <xf numFmtId="166" fontId="2" fillId="0" borderId="6" xfId="1" applyNumberFormat="1" applyFont="1" applyFill="1" applyBorder="1" applyAlignment="1">
      <alignment horizontal="center" vertical="center" wrapText="1" readingOrder="1"/>
    </xf>
    <xf numFmtId="164" fontId="3" fillId="0" borderId="7" xfId="1" applyNumberFormat="1" applyFont="1" applyBorder="1" applyAlignment="1">
      <alignment horizontal="center" vertical="center" readingOrder="1"/>
    </xf>
    <xf numFmtId="166" fontId="9" fillId="0" borderId="1" xfId="2" applyNumberFormat="1" applyFont="1" applyFill="1" applyBorder="1" applyAlignment="1">
      <alignment horizontal="center" vertical="center" wrapText="1"/>
    </xf>
    <xf numFmtId="166" fontId="13" fillId="0" borderId="8" xfId="0" applyNumberFormat="1" applyFont="1" applyFill="1" applyBorder="1" applyAlignment="1">
      <alignment horizontal="center" vertical="center"/>
    </xf>
    <xf numFmtId="167" fontId="0" fillId="0" borderId="0" xfId="0" applyNumberFormat="1"/>
    <xf numFmtId="166" fontId="13" fillId="3" borderId="8" xfId="0" applyNumberFormat="1" applyFont="1" applyFill="1" applyBorder="1" applyAlignment="1">
      <alignment horizontal="center" vertical="center"/>
    </xf>
    <xf numFmtId="166" fontId="14" fillId="0" borderId="8" xfId="0" applyNumberFormat="1" applyFont="1" applyFill="1" applyBorder="1" applyAlignment="1">
      <alignment horizontal="center" vertical="center"/>
    </xf>
    <xf numFmtId="166" fontId="13" fillId="0" borderId="8" xfId="0" applyNumberFormat="1" applyFont="1" applyFill="1" applyBorder="1" applyAlignment="1">
      <alignment horizontal="center" vertical="top"/>
    </xf>
    <xf numFmtId="166" fontId="9" fillId="0" borderId="2" xfId="2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2" fillId="0" borderId="0" xfId="2" applyNumberFormat="1" applyFont="1" applyFill="1" applyBorder="1" applyAlignment="1">
      <alignment wrapText="1" readingOrder="1"/>
    </xf>
    <xf numFmtId="0" fontId="4" fillId="0" borderId="0" xfId="1" applyFont="1" applyFill="1" applyBorder="1" applyAlignment="1">
      <alignment readingOrder="1"/>
    </xf>
    <xf numFmtId="0" fontId="1" fillId="0" borderId="0" xfId="1" applyAlignment="1">
      <alignment readingOrder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sqref="A1:E1"/>
    </sheetView>
  </sheetViews>
  <sheetFormatPr defaultRowHeight="15" x14ac:dyDescent="0.25"/>
  <cols>
    <col min="1" max="1" width="49.28515625" customWidth="1"/>
    <col min="2" max="2" width="24.28515625" customWidth="1"/>
    <col min="3" max="3" width="23" customWidth="1"/>
    <col min="4" max="4" width="21.28515625" customWidth="1"/>
    <col min="5" max="5" width="22.5703125" customWidth="1"/>
  </cols>
  <sheetData>
    <row r="1" spans="1:5" ht="23.25" x14ac:dyDescent="0.35">
      <c r="A1" s="34" t="s">
        <v>42</v>
      </c>
      <c r="B1" s="35"/>
      <c r="C1" s="35"/>
      <c r="D1" s="36"/>
      <c r="E1" s="36"/>
    </row>
    <row r="2" spans="1:5" ht="15.75" thickBot="1" x14ac:dyDescent="0.3">
      <c r="A2" s="37" t="s">
        <v>0</v>
      </c>
      <c r="B2" s="38"/>
      <c r="C2" s="38"/>
      <c r="D2" s="39"/>
      <c r="E2" s="39"/>
    </row>
    <row r="3" spans="1:5" ht="38.25" thickBot="1" x14ac:dyDescent="0.3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</row>
    <row r="4" spans="1:5" x14ac:dyDescent="0.25">
      <c r="A4" s="8" t="s">
        <v>6</v>
      </c>
      <c r="B4" s="8">
        <v>2</v>
      </c>
      <c r="C4" s="8">
        <v>3</v>
      </c>
      <c r="D4" s="8">
        <v>4</v>
      </c>
      <c r="E4" s="8">
        <v>5</v>
      </c>
    </row>
    <row r="5" spans="1:5" ht="15.75" x14ac:dyDescent="0.25">
      <c r="A5" s="2" t="s">
        <v>7</v>
      </c>
      <c r="B5" s="30">
        <v>402619099.44999999</v>
      </c>
      <c r="C5" s="30">
        <v>334177548.68000001</v>
      </c>
      <c r="D5" s="18">
        <f>C5-B5</f>
        <v>-68441550.769999981</v>
      </c>
      <c r="E5" s="5">
        <f>C5/B5*100</f>
        <v>83.000918023140244</v>
      </c>
    </row>
    <row r="6" spans="1:5" ht="15.75" x14ac:dyDescent="0.25">
      <c r="A6" s="3" t="s">
        <v>8</v>
      </c>
      <c r="B6" s="30">
        <v>18858411.960000001</v>
      </c>
      <c r="C6" s="30">
        <v>18251651.199999999</v>
      </c>
      <c r="D6" s="18">
        <f>C6-B6</f>
        <v>-606760.76000000164</v>
      </c>
      <c r="E6" s="5">
        <f t="shared" ref="E6:E26" si="0">C6/B6*100</f>
        <v>96.782545840620188</v>
      </c>
    </row>
    <row r="7" spans="1:5" ht="31.5" x14ac:dyDescent="0.25">
      <c r="A7" s="3" t="s">
        <v>9</v>
      </c>
      <c r="B7" s="31">
        <v>0</v>
      </c>
      <c r="C7" s="30">
        <v>-33121.58</v>
      </c>
      <c r="D7" s="18">
        <f>C7-B7</f>
        <v>-33121.58</v>
      </c>
      <c r="E7" s="5">
        <v>0</v>
      </c>
    </row>
    <row r="8" spans="1:5" ht="15.75" x14ac:dyDescent="0.25">
      <c r="A8" s="3" t="s">
        <v>10</v>
      </c>
      <c r="B8" s="30">
        <v>395757.1</v>
      </c>
      <c r="C8" s="30">
        <v>395757.1</v>
      </c>
      <c r="D8" s="18">
        <f t="shared" ref="D8:D26" si="1">C8-B8</f>
        <v>0</v>
      </c>
      <c r="E8" s="5">
        <f t="shared" si="0"/>
        <v>100</v>
      </c>
    </row>
    <row r="9" spans="1:5" ht="31.5" x14ac:dyDescent="0.25">
      <c r="A9" s="3" t="s">
        <v>11</v>
      </c>
      <c r="B9" s="30">
        <v>5000000</v>
      </c>
      <c r="C9" s="30">
        <v>2279313.9700000002</v>
      </c>
      <c r="D9" s="18">
        <f t="shared" si="1"/>
        <v>-2720686.03</v>
      </c>
      <c r="E9" s="5">
        <f t="shared" si="0"/>
        <v>45.586279400000002</v>
      </c>
    </row>
    <row r="10" spans="1:5" ht="15.75" x14ac:dyDescent="0.25">
      <c r="A10" s="3" t="s">
        <v>12</v>
      </c>
      <c r="B10" s="30">
        <v>25557500</v>
      </c>
      <c r="C10" s="30">
        <v>11447485.41</v>
      </c>
      <c r="D10" s="18">
        <f t="shared" si="1"/>
        <v>-14110014.59</v>
      </c>
      <c r="E10" s="5">
        <f t="shared" si="0"/>
        <v>44.791100107600506</v>
      </c>
    </row>
    <row r="11" spans="1:5" ht="15.75" x14ac:dyDescent="0.25">
      <c r="A11" s="3" t="s">
        <v>13</v>
      </c>
      <c r="B11" s="32">
        <v>19874300</v>
      </c>
      <c r="C11" s="32">
        <v>18361396.379999999</v>
      </c>
      <c r="D11" s="18">
        <f t="shared" si="1"/>
        <v>-1512903.620000001</v>
      </c>
      <c r="E11" s="5">
        <f t="shared" si="0"/>
        <v>92.387638206125487</v>
      </c>
    </row>
    <row r="12" spans="1:5" ht="15.75" x14ac:dyDescent="0.25">
      <c r="A12" s="3" t="s">
        <v>14</v>
      </c>
      <c r="B12" s="32">
        <v>61545400</v>
      </c>
      <c r="C12" s="32">
        <v>29059665.640000001</v>
      </c>
      <c r="D12" s="18">
        <f t="shared" si="1"/>
        <v>-32485734.359999999</v>
      </c>
      <c r="E12" s="5">
        <f t="shared" si="0"/>
        <v>47.216632989630419</v>
      </c>
    </row>
    <row r="13" spans="1:5" ht="15.75" x14ac:dyDescent="0.25">
      <c r="A13" s="3" t="s">
        <v>15</v>
      </c>
      <c r="B13" s="28">
        <v>40819000</v>
      </c>
      <c r="C13" s="28">
        <v>38110775.159999996</v>
      </c>
      <c r="D13" s="18">
        <f t="shared" si="1"/>
        <v>-2708224.8400000036</v>
      </c>
      <c r="E13" s="5">
        <f t="shared" si="0"/>
        <v>93.365283715916604</v>
      </c>
    </row>
    <row r="14" spans="1:5" ht="15.75" x14ac:dyDescent="0.25">
      <c r="A14" s="3" t="s">
        <v>16</v>
      </c>
      <c r="B14" s="28">
        <v>21260400</v>
      </c>
      <c r="C14" s="28">
        <v>10423264.789999999</v>
      </c>
      <c r="D14" s="18">
        <f t="shared" si="1"/>
        <v>-10837135.210000001</v>
      </c>
      <c r="E14" s="5">
        <f t="shared" si="0"/>
        <v>49.02666360933943</v>
      </c>
    </row>
    <row r="15" spans="1:5" ht="15.75" x14ac:dyDescent="0.25">
      <c r="A15" s="3" t="s">
        <v>17</v>
      </c>
      <c r="B15" s="30">
        <v>10180960</v>
      </c>
      <c r="C15" s="30">
        <v>8941556.4499999993</v>
      </c>
      <c r="D15" s="18">
        <f t="shared" si="1"/>
        <v>-1239403.5500000007</v>
      </c>
      <c r="E15" s="5">
        <f t="shared" si="0"/>
        <v>87.826260490169886</v>
      </c>
    </row>
    <row r="16" spans="1:5" ht="31.5" x14ac:dyDescent="0.25">
      <c r="A16" s="7" t="s">
        <v>18</v>
      </c>
      <c r="B16" s="31">
        <f>67307580.04+1368000+2295300</f>
        <v>70970880.040000007</v>
      </c>
      <c r="C16" s="31">
        <f>46789234.83+1254909.92+1763406.32</f>
        <v>49807551.07</v>
      </c>
      <c r="D16" s="18">
        <f t="shared" si="1"/>
        <v>-21163328.970000006</v>
      </c>
      <c r="E16" s="5">
        <f t="shared" si="0"/>
        <v>70.180264133582511</v>
      </c>
    </row>
    <row r="17" spans="1:5" ht="15.75" x14ac:dyDescent="0.25">
      <c r="A17" s="3" t="s">
        <v>19</v>
      </c>
      <c r="B17" s="31">
        <v>5895000</v>
      </c>
      <c r="C17" s="31">
        <v>4993251.8899999997</v>
      </c>
      <c r="D17" s="18">
        <f t="shared" si="1"/>
        <v>-901748.11000000034</v>
      </c>
      <c r="E17" s="5">
        <f t="shared" si="0"/>
        <v>84.703170313825268</v>
      </c>
    </row>
    <row r="18" spans="1:5" ht="15.75" x14ac:dyDescent="0.25">
      <c r="A18" s="3" t="s">
        <v>20</v>
      </c>
      <c r="B18" s="31">
        <f>4171000+428400</f>
        <v>4599400</v>
      </c>
      <c r="C18" s="31">
        <v>3099148.84</v>
      </c>
      <c r="D18" s="18">
        <f t="shared" si="1"/>
        <v>-1500251.1600000001</v>
      </c>
      <c r="E18" s="5">
        <f t="shared" si="0"/>
        <v>67.381589772579034</v>
      </c>
    </row>
    <row r="19" spans="1:5" ht="15.75" x14ac:dyDescent="0.25">
      <c r="A19" s="2" t="s">
        <v>21</v>
      </c>
      <c r="B19" s="31">
        <v>12284923.800000001</v>
      </c>
      <c r="C19" s="31">
        <v>9134037.5500000007</v>
      </c>
      <c r="D19" s="18">
        <f t="shared" si="1"/>
        <v>-3150886.25</v>
      </c>
      <c r="E19" s="5">
        <f t="shared" si="0"/>
        <v>74.351601187790848</v>
      </c>
    </row>
    <row r="20" spans="1:5" ht="31.5" x14ac:dyDescent="0.25">
      <c r="A20" s="2" t="s">
        <v>22</v>
      </c>
      <c r="B20" s="31">
        <v>3579239.95</v>
      </c>
      <c r="C20" s="31">
        <v>4740328.2699999996</v>
      </c>
      <c r="D20" s="18">
        <f t="shared" si="1"/>
        <v>1161088.3199999994</v>
      </c>
      <c r="E20" s="5">
        <f t="shared" si="0"/>
        <v>132.43952169230786</v>
      </c>
    </row>
    <row r="21" spans="1:5" ht="15.75" x14ac:dyDescent="0.25">
      <c r="A21" s="3" t="s">
        <v>23</v>
      </c>
      <c r="B21" s="27">
        <v>14369757.35</v>
      </c>
      <c r="C21" s="27">
        <v>14654932.529999999</v>
      </c>
      <c r="D21" s="18">
        <f t="shared" si="1"/>
        <v>285175.1799999997</v>
      </c>
      <c r="E21" s="5">
        <f t="shared" si="0"/>
        <v>101.98455111700268</v>
      </c>
    </row>
    <row r="22" spans="1:5" ht="15.75" x14ac:dyDescent="0.25">
      <c r="A22" s="3" t="s">
        <v>24</v>
      </c>
      <c r="B22" s="31">
        <v>9500000</v>
      </c>
      <c r="C22" s="31">
        <f>6880144.27+301519</f>
        <v>7181663.2699999996</v>
      </c>
      <c r="D22" s="18">
        <f t="shared" si="1"/>
        <v>-2318336.7300000004</v>
      </c>
      <c r="E22" s="5">
        <f t="shared" si="0"/>
        <v>75.596455473684216</v>
      </c>
    </row>
    <row r="23" spans="1:5" ht="31.5" x14ac:dyDescent="0.25">
      <c r="A23" s="3" t="s">
        <v>25</v>
      </c>
      <c r="B23" s="31">
        <v>7193830</v>
      </c>
      <c r="C23" s="31">
        <v>5898331.2199999997</v>
      </c>
      <c r="D23" s="18">
        <f t="shared" si="1"/>
        <v>-1295498.7800000003</v>
      </c>
      <c r="E23" s="5">
        <f t="shared" si="0"/>
        <v>81.991529129823746</v>
      </c>
    </row>
    <row r="24" spans="1:5" ht="15.75" x14ac:dyDescent="0.25">
      <c r="A24" s="3" t="s">
        <v>26</v>
      </c>
      <c r="B24" s="31">
        <v>5777700</v>
      </c>
      <c r="C24" s="31">
        <v>6545639.4400000004</v>
      </c>
      <c r="D24" s="18">
        <f t="shared" si="1"/>
        <v>767939.44000000041</v>
      </c>
      <c r="E24" s="5">
        <f t="shared" si="0"/>
        <v>113.2914384616716</v>
      </c>
    </row>
    <row r="25" spans="1:5" ht="15.75" x14ac:dyDescent="0.25">
      <c r="A25" s="3" t="s">
        <v>27</v>
      </c>
      <c r="B25" s="31">
        <v>0</v>
      </c>
      <c r="C25" s="31">
        <v>1191.83</v>
      </c>
      <c r="D25" s="18">
        <f t="shared" si="1"/>
        <v>1191.83</v>
      </c>
      <c r="E25" s="5">
        <v>0</v>
      </c>
    </row>
    <row r="26" spans="1:5" ht="15.75" x14ac:dyDescent="0.25">
      <c r="A26" s="12" t="s">
        <v>39</v>
      </c>
      <c r="B26" s="31">
        <v>1399438.12</v>
      </c>
      <c r="C26" s="31">
        <v>1400633.12</v>
      </c>
      <c r="D26" s="18">
        <f t="shared" si="1"/>
        <v>1195</v>
      </c>
      <c r="E26" s="5">
        <f t="shared" si="0"/>
        <v>100.08539141409125</v>
      </c>
    </row>
    <row r="27" spans="1:5" ht="16.5" thickBot="1" x14ac:dyDescent="0.3">
      <c r="A27" s="12" t="s">
        <v>28</v>
      </c>
      <c r="B27" s="33">
        <v>544555.98</v>
      </c>
      <c r="C27" s="33">
        <v>488111.57</v>
      </c>
      <c r="D27" s="18">
        <f>C27-B27</f>
        <v>-56444.409999999974</v>
      </c>
      <c r="E27" s="5">
        <v>0</v>
      </c>
    </row>
    <row r="28" spans="1:5" ht="16.5" thickBot="1" x14ac:dyDescent="0.3">
      <c r="A28" s="1" t="s">
        <v>29</v>
      </c>
      <c r="B28" s="19">
        <f>SUM(B4:B27)</f>
        <v>742225555.75</v>
      </c>
      <c r="C28" s="19">
        <f>SUM(C4:C27)</f>
        <v>579360116.80000007</v>
      </c>
      <c r="D28" s="19">
        <f>C28-B28</f>
        <v>-162865438.94999993</v>
      </c>
      <c r="E28" s="14">
        <f>C28/B28*100</f>
        <v>78.057150189954257</v>
      </c>
    </row>
    <row r="29" spans="1:5" ht="31.5" x14ac:dyDescent="0.25">
      <c r="A29" s="13" t="s">
        <v>30</v>
      </c>
      <c r="B29" s="30">
        <v>250484600</v>
      </c>
      <c r="C29" s="30">
        <v>215416800</v>
      </c>
      <c r="D29" s="21">
        <f>C29-B29</f>
        <v>-35067800</v>
      </c>
      <c r="E29" s="4">
        <f t="shared" ref="E29:E35" si="2">C29/B29*100</f>
        <v>86.000017565950159</v>
      </c>
    </row>
    <row r="30" spans="1:5" ht="31.5" x14ac:dyDescent="0.25">
      <c r="A30" s="13" t="s">
        <v>40</v>
      </c>
      <c r="B30" s="30">
        <v>15397100</v>
      </c>
      <c r="C30" s="30">
        <v>15397100</v>
      </c>
      <c r="D30" s="21">
        <f t="shared" ref="D30:D35" si="3">C30-B30</f>
        <v>0</v>
      </c>
      <c r="E30" s="4">
        <f t="shared" si="2"/>
        <v>100</v>
      </c>
    </row>
    <row r="31" spans="1:5" ht="15.75" x14ac:dyDescent="0.25">
      <c r="A31" s="3" t="s">
        <v>31</v>
      </c>
      <c r="B31" s="30">
        <f>638200+2000000</f>
        <v>2638200</v>
      </c>
      <c r="C31" s="30">
        <v>2638200</v>
      </c>
      <c r="D31" s="21">
        <f t="shared" si="3"/>
        <v>0</v>
      </c>
      <c r="E31" s="4">
        <f t="shared" si="2"/>
        <v>100</v>
      </c>
    </row>
    <row r="32" spans="1:5" ht="31.5" x14ac:dyDescent="0.25">
      <c r="A32" s="3" t="s">
        <v>32</v>
      </c>
      <c r="B32" s="28">
        <v>302943158.58999997</v>
      </c>
      <c r="C32" s="28">
        <v>198454601.65000001</v>
      </c>
      <c r="D32" s="18">
        <f t="shared" si="3"/>
        <v>-104488556.93999997</v>
      </c>
      <c r="E32" s="5">
        <f t="shared" si="2"/>
        <v>65.508857362442157</v>
      </c>
    </row>
    <row r="33" spans="1:5" ht="31.5" x14ac:dyDescent="0.25">
      <c r="A33" s="3" t="s">
        <v>33</v>
      </c>
      <c r="B33" s="28">
        <v>607326754.38</v>
      </c>
      <c r="C33" s="28">
        <v>505739589.64999998</v>
      </c>
      <c r="D33" s="18">
        <f t="shared" si="3"/>
        <v>-101587164.73000002</v>
      </c>
      <c r="E33" s="5">
        <f t="shared" si="2"/>
        <v>83.2730628121748</v>
      </c>
    </row>
    <row r="34" spans="1:5" ht="15.75" x14ac:dyDescent="0.25">
      <c r="A34" s="3" t="s">
        <v>34</v>
      </c>
      <c r="B34" s="27">
        <v>319260745.64999998</v>
      </c>
      <c r="C34" s="27">
        <v>276853348.75</v>
      </c>
      <c r="D34" s="18">
        <f t="shared" si="3"/>
        <v>-42407396.899999976</v>
      </c>
      <c r="E34" s="5">
        <f t="shared" si="2"/>
        <v>86.717002488464246</v>
      </c>
    </row>
    <row r="35" spans="1:5" ht="16.5" thickBot="1" x14ac:dyDescent="0.3">
      <c r="A35" s="12" t="s">
        <v>35</v>
      </c>
      <c r="B35" s="28">
        <v>686.69</v>
      </c>
      <c r="C35" s="28">
        <v>686.69</v>
      </c>
      <c r="D35" s="22">
        <f t="shared" si="3"/>
        <v>0</v>
      </c>
      <c r="E35" s="6">
        <f t="shared" si="2"/>
        <v>100</v>
      </c>
    </row>
    <row r="36" spans="1:5" ht="16.5" thickBot="1" x14ac:dyDescent="0.3">
      <c r="A36" s="15" t="s">
        <v>36</v>
      </c>
      <c r="B36" s="19">
        <f>SUM(B29:B35)</f>
        <v>1498051245.3099999</v>
      </c>
      <c r="C36" s="19">
        <f>SUM(C29:C35)</f>
        <v>1214500326.74</v>
      </c>
      <c r="D36" s="20">
        <f>C36-B36</f>
        <v>-283550918.56999993</v>
      </c>
      <c r="E36" s="14">
        <f>C36/B36*100</f>
        <v>81.072014761996797</v>
      </c>
    </row>
    <row r="37" spans="1:5" ht="63.75" thickBot="1" x14ac:dyDescent="0.3">
      <c r="A37" s="16" t="s">
        <v>37</v>
      </c>
      <c r="B37" s="23">
        <v>81684.38</v>
      </c>
      <c r="C37" s="23">
        <v>-11670754.460000001</v>
      </c>
      <c r="D37" s="24">
        <f>C37-B37</f>
        <v>-11752438.840000002</v>
      </c>
      <c r="E37" s="26">
        <v>0</v>
      </c>
    </row>
    <row r="38" spans="1:5" ht="16.5" thickBot="1" x14ac:dyDescent="0.3">
      <c r="A38" s="17" t="s">
        <v>38</v>
      </c>
      <c r="B38" s="25">
        <f>B28+B36+B37</f>
        <v>2240358485.4400001</v>
      </c>
      <c r="C38" s="25">
        <f>C28+C36+C37</f>
        <v>1782189689.0799999</v>
      </c>
      <c r="D38" s="20">
        <f>C38-B38</f>
        <v>-458168796.36000013</v>
      </c>
      <c r="E38" s="14">
        <f>C38/B38*100</f>
        <v>79.549308767430716</v>
      </c>
    </row>
    <row r="40" spans="1:5" x14ac:dyDescent="0.25">
      <c r="A40" t="s">
        <v>41</v>
      </c>
      <c r="C40" s="29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cp:lastPrinted>2022-07-20T11:26:09Z</cp:lastPrinted>
  <dcterms:created xsi:type="dcterms:W3CDTF">2021-02-16T09:18:02Z</dcterms:created>
  <dcterms:modified xsi:type="dcterms:W3CDTF">2022-11-21T05:25:18Z</dcterms:modified>
</cp:coreProperties>
</file>