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1840" windowHeight="12600"/>
  </bookViews>
  <sheets>
    <sheet name="01.03.2021" sheetId="2" r:id="rId1"/>
    <sheet name="Лист3" sheetId="3" r:id="rId2"/>
  </sheets>
  <calcPr calcId="145621"/>
</workbook>
</file>

<file path=xl/calcChain.xml><?xml version="1.0" encoding="utf-8"?>
<calcChain xmlns="http://schemas.openxmlformats.org/spreadsheetml/2006/main">
  <c r="C35" i="2" l="1"/>
  <c r="C32" i="2"/>
  <c r="C31" i="2"/>
  <c r="B30" i="2"/>
  <c r="B31" i="2"/>
  <c r="E31" i="2" s="1"/>
  <c r="B32" i="2"/>
  <c r="B34" i="2"/>
  <c r="C22" i="2"/>
  <c r="C16" i="2"/>
  <c r="D35" i="2"/>
  <c r="C34" i="2"/>
  <c r="E33" i="2"/>
  <c r="D33" i="2"/>
  <c r="D32" i="2"/>
  <c r="D31" i="2"/>
  <c r="E30" i="2"/>
  <c r="E29" i="2"/>
  <c r="D29" i="2"/>
  <c r="E28" i="2"/>
  <c r="D28" i="2"/>
  <c r="E26" i="2"/>
  <c r="D26" i="2"/>
  <c r="D25" i="2"/>
  <c r="E24" i="2"/>
  <c r="D24" i="2"/>
  <c r="E23" i="2"/>
  <c r="D23" i="2"/>
  <c r="E22" i="2"/>
  <c r="D22" i="2"/>
  <c r="E21" i="2"/>
  <c r="D21" i="2"/>
  <c r="D20" i="2"/>
  <c r="E19" i="2"/>
  <c r="D19" i="2"/>
  <c r="B18" i="2"/>
  <c r="E18" i="2" s="1"/>
  <c r="E17" i="2"/>
  <c r="D17" i="2"/>
  <c r="C27" i="2"/>
  <c r="B16" i="2"/>
  <c r="D16" i="2" s="1"/>
  <c r="E15" i="2"/>
  <c r="D15" i="2"/>
  <c r="E14" i="2"/>
  <c r="D14" i="2"/>
  <c r="E13" i="2"/>
  <c r="D13" i="2"/>
  <c r="E12" i="2"/>
  <c r="D12" i="2"/>
  <c r="E11" i="2"/>
  <c r="D11" i="2"/>
  <c r="E10" i="2"/>
  <c r="D10" i="2"/>
  <c r="E9" i="2"/>
  <c r="D9" i="2"/>
  <c r="E8" i="2"/>
  <c r="D8" i="2"/>
  <c r="D7" i="2"/>
  <c r="E6" i="2"/>
  <c r="D6" i="2"/>
  <c r="E5" i="2"/>
  <c r="D5" i="2"/>
  <c r="E16" i="2" l="1"/>
  <c r="E32" i="2"/>
  <c r="D30" i="2"/>
  <c r="E34" i="2"/>
  <c r="D34" i="2"/>
  <c r="C36" i="2"/>
  <c r="B27" i="2"/>
  <c r="B36" i="2" s="1"/>
  <c r="D18" i="2"/>
  <c r="D27" i="2" l="1"/>
  <c r="E36" i="2"/>
  <c r="D36" i="2"/>
  <c r="E27" i="2"/>
</calcChain>
</file>

<file path=xl/sharedStrings.xml><?xml version="1.0" encoding="utf-8"?>
<sst xmlns="http://schemas.openxmlformats.org/spreadsheetml/2006/main" count="40" uniqueCount="40">
  <si>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тыс.руб.</t>
  </si>
  <si>
    <t>Налоги</t>
  </si>
  <si>
    <t xml:space="preserve">План доходов </t>
  </si>
  <si>
    <t xml:space="preserve">Фактическое исполнение </t>
  </si>
  <si>
    <t xml:space="preserve">Отклонение </t>
  </si>
  <si>
    <t>Исполнение к году %</t>
  </si>
  <si>
    <t>1</t>
  </si>
  <si>
    <t>Налог на доходы физических лиц</t>
  </si>
  <si>
    <t>Акцизы</t>
  </si>
  <si>
    <t>Единый налог на вмененный доход для отдельных видов деятельности</t>
  </si>
  <si>
    <t>Единый сельскохозяйственный налог</t>
  </si>
  <si>
    <t>Налог, взимаемый в связи с применением патентной системы налогообложения</t>
  </si>
  <si>
    <t>Налог на имущество физических лиц</t>
  </si>
  <si>
    <t>Транспортный налог с организаций</t>
  </si>
  <si>
    <t>Транспортный налог с физических лиц</t>
  </si>
  <si>
    <t xml:space="preserve">Земельный налог с организаций </t>
  </si>
  <si>
    <t>Земельный налог с физических лиц</t>
  </si>
  <si>
    <t>Государственная пошлина</t>
  </si>
  <si>
    <t>Доходы, получаемые в виде арендной платы за земельные участки</t>
  </si>
  <si>
    <t>Доходы от сдачи в аренду имущества</t>
  </si>
  <si>
    <t>Прочие доходы от использования имущества</t>
  </si>
  <si>
    <t>Плата за негатив.воз.на окр.среду</t>
  </si>
  <si>
    <t>Доходы от оказания платных услуг и компензации затрат государства</t>
  </si>
  <si>
    <t>Доходы от реализации имущества</t>
  </si>
  <si>
    <t>Доходы от продажи земельных участков</t>
  </si>
  <si>
    <t>Плата за увеличение площади земельных участков</t>
  </si>
  <si>
    <t>Штрафы</t>
  </si>
  <si>
    <t>Невыясненные поступления</t>
  </si>
  <si>
    <t>Прочие неналоговые доходы</t>
  </si>
  <si>
    <t>ИТОГО ДОХОДОВ</t>
  </si>
  <si>
    <t>Дотации на выравнивание бюджетной обеспеченности</t>
  </si>
  <si>
    <t>Прочие дотации</t>
  </si>
  <si>
    <t>Субсидии бюджетам бюджетной системы Российской Федерации</t>
  </si>
  <si>
    <t>Субвенции бюджетам бюджетной системы Российской Федерации</t>
  </si>
  <si>
    <t>Иные межбюджетные трансферты</t>
  </si>
  <si>
    <t>Прочие безвозмездные поступления</t>
  </si>
  <si>
    <t>БЕЗВОЗМЕЗДНЫЕ ПОСТУПЛЕНИЯ</t>
  </si>
  <si>
    <t>ВОЗВРАТ ОСТАТКОВ СУБСИДИЙ, СУБВЕНЦИЙ И ИНЫХ МЕЖБЮДЖЕТНЫХ ТРАНСФЕРТОВ, ИМЕЮЩИХ ЦЕЛЕВОЕ НАЗНАЧЕНИЕ, ПРОШЛЫХ ЛЕТ</t>
  </si>
  <si>
    <t>ВСЕГО ДОХОДОВ</t>
  </si>
  <si>
    <r>
      <t xml:space="preserve">  </t>
    </r>
    <r>
      <rPr>
        <b/>
        <sz val="18"/>
        <rFont val="Times New Roman"/>
        <family val="1"/>
        <charset val="204"/>
      </rPr>
      <t xml:space="preserve"> Сводка по поступлению доходов в бюджет Добрянского городского округа на 01.03.2021 г.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</si>
</sst>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[$-10419]###\ ###\ ###\ ###\ ##0.00"/>
    <numFmt numFmtId="166" formatCode="#,##0.0,"/>
  </numFmts>
  <fonts count="1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8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7"/>
      <color rgb="FF000000"/>
      <name val="Arial"/>
      <family val="2"/>
      <charset val="204"/>
    </font>
    <font>
      <sz val="10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1" fillId="0" borderId="0"/>
    <xf numFmtId="0" fontId="8" fillId="0" borderId="0"/>
  </cellStyleXfs>
  <cellXfs count="42">
    <xf numFmtId="0" fontId="0" fillId="0" borderId="0" xfId="0"/>
    <xf numFmtId="0" fontId="1" fillId="0" borderId="0" xfId="1"/>
    <xf numFmtId="0" fontId="2" fillId="0" borderId="5" xfId="1" applyFont="1" applyFill="1" applyBorder="1" applyAlignment="1">
      <alignment vertical="top" wrapText="1"/>
    </xf>
    <xf numFmtId="4" fontId="3" fillId="0" borderId="0" xfId="1" applyNumberFormat="1" applyFont="1" applyFill="1" applyBorder="1"/>
    <xf numFmtId="165" fontId="13" fillId="0" borderId="0" xfId="2" applyNumberFormat="1" applyFont="1" applyFill="1" applyBorder="1" applyAlignment="1">
      <alignment horizontal="right" wrapText="1" readingOrder="1"/>
    </xf>
    <xf numFmtId="0" fontId="1" fillId="0" borderId="0" xfId="1" applyBorder="1"/>
    <xf numFmtId="0" fontId="4" fillId="0" borderId="1" xfId="1" applyFont="1" applyFill="1" applyBorder="1" applyAlignment="1">
      <alignment vertical="top" wrapText="1"/>
    </xf>
    <xf numFmtId="0" fontId="10" fillId="0" borderId="1" xfId="2" applyNumberFormat="1" applyFont="1" applyFill="1" applyBorder="1" applyAlignment="1">
      <alignment horizontal="left" vertical="top" wrapText="1" readingOrder="1"/>
    </xf>
    <xf numFmtId="164" fontId="4" fillId="0" borderId="3" xfId="1" applyNumberFormat="1" applyFont="1" applyBorder="1" applyAlignment="1">
      <alignment horizontal="center" vertical="center" readingOrder="1"/>
    </xf>
    <xf numFmtId="164" fontId="4" fillId="0" borderId="1" xfId="1" applyNumberFormat="1" applyFont="1" applyBorder="1" applyAlignment="1">
      <alignment horizontal="center" vertical="center" readingOrder="1"/>
    </xf>
    <xf numFmtId="164" fontId="4" fillId="0" borderId="2" xfId="1" applyNumberFormat="1" applyFont="1" applyBorder="1" applyAlignment="1">
      <alignment horizontal="center" vertical="center" readingOrder="1"/>
    </xf>
    <xf numFmtId="0" fontId="10" fillId="2" borderId="1" xfId="2" applyNumberFormat="1" applyFont="1" applyFill="1" applyBorder="1" applyAlignment="1">
      <alignment horizontal="left" vertical="top" wrapText="1" readingOrder="1"/>
    </xf>
    <xf numFmtId="0" fontId="9" fillId="0" borderId="3" xfId="2" applyNumberFormat="1" applyFont="1" applyFill="1" applyBorder="1" applyAlignment="1">
      <alignment horizontal="center" vertical="center" wrapText="1" readingOrder="1"/>
    </xf>
    <xf numFmtId="0" fontId="11" fillId="0" borderId="5" xfId="2" applyNumberFormat="1" applyFont="1" applyFill="1" applyBorder="1" applyAlignment="1">
      <alignment horizontal="center" vertical="center" wrapText="1" readingOrder="1"/>
    </xf>
    <xf numFmtId="0" fontId="11" fillId="0" borderId="6" xfId="2" applyNumberFormat="1" applyFont="1" applyFill="1" applyBorder="1" applyAlignment="1">
      <alignment horizontal="center" vertical="center" wrapText="1" readingOrder="1"/>
    </xf>
    <xf numFmtId="0" fontId="11" fillId="0" borderId="7" xfId="2" applyNumberFormat="1" applyFont="1" applyFill="1" applyBorder="1" applyAlignment="1">
      <alignment horizontal="center" vertical="center" wrapText="1" readingOrder="1"/>
    </xf>
    <xf numFmtId="0" fontId="10" fillId="0" borderId="2" xfId="2" applyNumberFormat="1" applyFont="1" applyFill="1" applyBorder="1" applyAlignment="1">
      <alignment horizontal="left" vertical="top" wrapText="1" readingOrder="1"/>
    </xf>
    <xf numFmtId="0" fontId="10" fillId="0" borderId="3" xfId="2" applyNumberFormat="1" applyFont="1" applyFill="1" applyBorder="1" applyAlignment="1">
      <alignment horizontal="left" vertical="top" wrapText="1" readingOrder="1"/>
    </xf>
    <xf numFmtId="164" fontId="2" fillId="0" borderId="7" xfId="1" applyNumberFormat="1" applyFont="1" applyBorder="1" applyAlignment="1">
      <alignment horizontal="center" vertical="center" readingOrder="1"/>
    </xf>
    <xf numFmtId="0" fontId="12" fillId="0" borderId="5" xfId="2" applyNumberFormat="1" applyFont="1" applyFill="1" applyBorder="1" applyAlignment="1">
      <alignment horizontal="left" vertical="top" wrapText="1" readingOrder="1"/>
    </xf>
    <xf numFmtId="0" fontId="10" fillId="0" borderId="4" xfId="2" applyNumberFormat="1" applyFont="1" applyFill="1" applyBorder="1" applyAlignment="1">
      <alignment horizontal="left" vertical="top" wrapText="1" readingOrder="1"/>
    </xf>
    <xf numFmtId="0" fontId="2" fillId="0" borderId="5" xfId="1" applyFont="1" applyFill="1" applyBorder="1" applyAlignment="1">
      <alignment vertical="center" wrapText="1"/>
    </xf>
    <xf numFmtId="166" fontId="10" fillId="0" borderId="1" xfId="2" applyNumberFormat="1" applyFont="1" applyFill="1" applyBorder="1" applyAlignment="1">
      <alignment horizontal="center" vertical="center" wrapText="1" readingOrder="1"/>
    </xf>
    <xf numFmtId="166" fontId="4" fillId="0" borderId="1" xfId="1" applyNumberFormat="1" applyFont="1" applyBorder="1" applyAlignment="1">
      <alignment horizontal="center" vertical="center" readingOrder="1"/>
    </xf>
    <xf numFmtId="166" fontId="10" fillId="2" borderId="1" xfId="2" applyNumberFormat="1" applyFont="1" applyFill="1" applyBorder="1" applyAlignment="1">
      <alignment horizontal="center" vertical="center" wrapText="1" readingOrder="1"/>
    </xf>
    <xf numFmtId="166" fontId="10" fillId="0" borderId="2" xfId="2" applyNumberFormat="1" applyFont="1" applyFill="1" applyBorder="1" applyAlignment="1">
      <alignment horizontal="center" vertical="center" wrapText="1" readingOrder="1"/>
    </xf>
    <xf numFmtId="166" fontId="12" fillId="0" borderId="6" xfId="2" applyNumberFormat="1" applyFont="1" applyFill="1" applyBorder="1" applyAlignment="1">
      <alignment horizontal="center" vertical="center" wrapText="1" readingOrder="1"/>
    </xf>
    <xf numFmtId="166" fontId="2" fillId="0" borderId="6" xfId="1" applyNumberFormat="1" applyFont="1" applyBorder="1" applyAlignment="1">
      <alignment horizontal="center" vertical="center" readingOrder="1"/>
    </xf>
    <xf numFmtId="166" fontId="10" fillId="0" borderId="3" xfId="2" applyNumberFormat="1" applyFont="1" applyFill="1" applyBorder="1" applyAlignment="1">
      <alignment horizontal="center" vertical="center" wrapText="1" readingOrder="1"/>
    </xf>
    <xf numFmtId="166" fontId="4" fillId="0" borderId="3" xfId="1" applyNumberFormat="1" applyFont="1" applyBorder="1" applyAlignment="1">
      <alignment horizontal="center" vertical="center" readingOrder="1"/>
    </xf>
    <xf numFmtId="166" fontId="4" fillId="0" borderId="2" xfId="1" applyNumberFormat="1" applyFont="1" applyBorder="1" applyAlignment="1">
      <alignment horizontal="center" vertical="center" readingOrder="1"/>
    </xf>
    <xf numFmtId="166" fontId="10" fillId="0" borderId="4" xfId="2" applyNumberFormat="1" applyFont="1" applyFill="1" applyBorder="1" applyAlignment="1">
      <alignment horizontal="center" vertical="center" wrapText="1" readingOrder="1"/>
    </xf>
    <xf numFmtId="166" fontId="4" fillId="0" borderId="4" xfId="1" applyNumberFormat="1" applyFont="1" applyBorder="1" applyAlignment="1">
      <alignment horizontal="center" vertical="center" readingOrder="1"/>
    </xf>
    <xf numFmtId="166" fontId="2" fillId="0" borderId="6" xfId="1" applyNumberFormat="1" applyFont="1" applyFill="1" applyBorder="1" applyAlignment="1">
      <alignment horizontal="center" vertical="center" wrapText="1" readingOrder="1"/>
    </xf>
    <xf numFmtId="164" fontId="4" fillId="0" borderId="7" xfId="1" applyNumberFormat="1" applyFont="1" applyBorder="1" applyAlignment="1">
      <alignment horizontal="center" vertical="center" readingOrder="1"/>
    </xf>
    <xf numFmtId="4" fontId="0" fillId="0" borderId="0" xfId="0" applyNumberFormat="1"/>
    <xf numFmtId="0" fontId="6" fillId="0" borderId="0" xfId="1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14" fillId="0" borderId="0" xfId="2" applyNumberFormat="1" applyFont="1" applyFill="1" applyBorder="1" applyAlignment="1">
      <alignment wrapText="1" readingOrder="1"/>
    </xf>
    <xf numFmtId="0" fontId="5" fillId="0" borderId="0" xfId="1" applyFont="1" applyFill="1" applyBorder="1" applyAlignment="1">
      <alignment readingOrder="1"/>
    </xf>
    <xf numFmtId="0" fontId="1" fillId="0" borderId="0" xfId="1" applyAlignment="1">
      <alignment readingOrder="1"/>
    </xf>
  </cellXfs>
  <cellStyles count="3">
    <cellStyle name="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F16" sqref="F16"/>
    </sheetView>
  </sheetViews>
  <sheetFormatPr defaultRowHeight="15" x14ac:dyDescent="0.25"/>
  <cols>
    <col min="1" max="1" width="49.28515625" customWidth="1"/>
    <col min="2" max="2" width="24.28515625" customWidth="1"/>
    <col min="3" max="3" width="23" customWidth="1"/>
    <col min="4" max="4" width="21.28515625" customWidth="1"/>
    <col min="5" max="5" width="22.5703125" customWidth="1"/>
    <col min="6" max="6" width="23.140625" customWidth="1"/>
  </cols>
  <sheetData>
    <row r="1" spans="1:5" ht="23.25" x14ac:dyDescent="0.35">
      <c r="A1" s="36" t="s">
        <v>39</v>
      </c>
      <c r="B1" s="37"/>
      <c r="C1" s="37"/>
      <c r="D1" s="38"/>
      <c r="E1" s="38"/>
    </row>
    <row r="2" spans="1:5" ht="15.75" thickBot="1" x14ac:dyDescent="0.3">
      <c r="A2" s="39" t="s">
        <v>0</v>
      </c>
      <c r="B2" s="40"/>
      <c r="C2" s="40"/>
      <c r="D2" s="41"/>
      <c r="E2" s="41"/>
    </row>
    <row r="3" spans="1:5" ht="38.25" thickBot="1" x14ac:dyDescent="0.3">
      <c r="A3" s="13" t="s">
        <v>1</v>
      </c>
      <c r="B3" s="14" t="s">
        <v>2</v>
      </c>
      <c r="C3" s="14" t="s">
        <v>3</v>
      </c>
      <c r="D3" s="14" t="s">
        <v>4</v>
      </c>
      <c r="E3" s="15" t="s">
        <v>5</v>
      </c>
    </row>
    <row r="4" spans="1:5" x14ac:dyDescent="0.25">
      <c r="A4" s="12" t="s">
        <v>6</v>
      </c>
      <c r="B4" s="12">
        <v>2</v>
      </c>
      <c r="C4" s="12">
        <v>3</v>
      </c>
      <c r="D4" s="12">
        <v>4</v>
      </c>
      <c r="E4" s="12">
        <v>5</v>
      </c>
    </row>
    <row r="5" spans="1:5" ht="15.75" x14ac:dyDescent="0.25">
      <c r="A5" s="6" t="s">
        <v>7</v>
      </c>
      <c r="B5" s="22">
        <v>288844901</v>
      </c>
      <c r="C5" s="22">
        <v>36690718.869999997</v>
      </c>
      <c r="D5" s="23">
        <f>C5-B5</f>
        <v>-252154182.13</v>
      </c>
      <c r="E5" s="9">
        <f>C5/B5*100</f>
        <v>12.702567621230051</v>
      </c>
    </row>
    <row r="6" spans="1:5" ht="15.75" x14ac:dyDescent="0.25">
      <c r="A6" s="7" t="s">
        <v>8</v>
      </c>
      <c r="B6" s="22">
        <v>16891300</v>
      </c>
      <c r="C6" s="22">
        <v>1372588.03</v>
      </c>
      <c r="D6" s="23">
        <f>C6-B6</f>
        <v>-15518711.970000001</v>
      </c>
      <c r="E6" s="9">
        <f t="shared" ref="E6:E26" si="0">C6/B6*100</f>
        <v>8.1260058728457842</v>
      </c>
    </row>
    <row r="7" spans="1:5" ht="31.5" x14ac:dyDescent="0.25">
      <c r="A7" s="7" t="s">
        <v>9</v>
      </c>
      <c r="B7" s="22">
        <v>0</v>
      </c>
      <c r="C7" s="22">
        <v>-268374.89</v>
      </c>
      <c r="D7" s="23">
        <f>C7-B7</f>
        <v>-268374.89</v>
      </c>
      <c r="E7" s="9">
        <v>0</v>
      </c>
    </row>
    <row r="8" spans="1:5" ht="15.75" x14ac:dyDescent="0.25">
      <c r="A8" s="7" t="s">
        <v>10</v>
      </c>
      <c r="B8" s="22">
        <v>652700</v>
      </c>
      <c r="C8" s="22">
        <v>0</v>
      </c>
      <c r="D8" s="23">
        <f t="shared" ref="D8:D25" si="1">C8-B8</f>
        <v>-652700</v>
      </c>
      <c r="E8" s="9">
        <f t="shared" si="0"/>
        <v>0</v>
      </c>
    </row>
    <row r="9" spans="1:5" ht="31.5" x14ac:dyDescent="0.25">
      <c r="A9" s="7" t="s">
        <v>11</v>
      </c>
      <c r="B9" s="22">
        <v>5000000</v>
      </c>
      <c r="C9" s="22">
        <v>554050.81000000006</v>
      </c>
      <c r="D9" s="23">
        <f t="shared" si="1"/>
        <v>-4445949.1899999995</v>
      </c>
      <c r="E9" s="9">
        <f t="shared" si="0"/>
        <v>11.081016200000002</v>
      </c>
    </row>
    <row r="10" spans="1:5" ht="15.75" x14ac:dyDescent="0.25">
      <c r="A10" s="7" t="s">
        <v>12</v>
      </c>
      <c r="B10" s="22">
        <v>28563400</v>
      </c>
      <c r="C10" s="22">
        <v>1304276.3</v>
      </c>
      <c r="D10" s="23">
        <f t="shared" si="1"/>
        <v>-27259123.699999999</v>
      </c>
      <c r="E10" s="9">
        <f t="shared" si="0"/>
        <v>4.5662501662967294</v>
      </c>
    </row>
    <row r="11" spans="1:5" ht="15.75" x14ac:dyDescent="0.25">
      <c r="A11" s="7" t="s">
        <v>13</v>
      </c>
      <c r="B11" s="22">
        <v>19494400</v>
      </c>
      <c r="C11" s="22">
        <v>2395924.87</v>
      </c>
      <c r="D11" s="23">
        <f t="shared" si="1"/>
        <v>-17098475.129999999</v>
      </c>
      <c r="E11" s="9">
        <f t="shared" si="0"/>
        <v>12.290323733995406</v>
      </c>
    </row>
    <row r="12" spans="1:5" ht="15.75" x14ac:dyDescent="0.25">
      <c r="A12" s="7" t="s">
        <v>14</v>
      </c>
      <c r="B12" s="22">
        <v>62307100</v>
      </c>
      <c r="C12" s="22">
        <v>3254738.14</v>
      </c>
      <c r="D12" s="23">
        <f t="shared" si="1"/>
        <v>-59052361.859999999</v>
      </c>
      <c r="E12" s="9">
        <f t="shared" si="0"/>
        <v>5.2237034623662471</v>
      </c>
    </row>
    <row r="13" spans="1:5" ht="15.75" x14ac:dyDescent="0.25">
      <c r="A13" s="7" t="s">
        <v>15</v>
      </c>
      <c r="B13" s="22">
        <v>42297400</v>
      </c>
      <c r="C13" s="22">
        <v>2473348.0499999998</v>
      </c>
      <c r="D13" s="23">
        <f t="shared" si="1"/>
        <v>-39824051.950000003</v>
      </c>
      <c r="E13" s="9">
        <f t="shared" si="0"/>
        <v>5.8475179325443172</v>
      </c>
    </row>
    <row r="14" spans="1:5" ht="15.75" x14ac:dyDescent="0.25">
      <c r="A14" s="7" t="s">
        <v>16</v>
      </c>
      <c r="B14" s="22">
        <v>20097100</v>
      </c>
      <c r="C14" s="22">
        <v>1022007.4</v>
      </c>
      <c r="D14" s="23">
        <f t="shared" si="1"/>
        <v>-19075092.600000001</v>
      </c>
      <c r="E14" s="9">
        <f t="shared" si="0"/>
        <v>5.0853476372212905</v>
      </c>
    </row>
    <row r="15" spans="1:5" ht="15.75" x14ac:dyDescent="0.25">
      <c r="A15" s="7" t="s">
        <v>17</v>
      </c>
      <c r="B15" s="22">
        <v>9635600</v>
      </c>
      <c r="C15" s="22">
        <v>722971.69</v>
      </c>
      <c r="D15" s="23">
        <f t="shared" si="1"/>
        <v>-8912628.3100000005</v>
      </c>
      <c r="E15" s="9">
        <f t="shared" si="0"/>
        <v>7.5031309933994761</v>
      </c>
    </row>
    <row r="16" spans="1:5" ht="31.5" x14ac:dyDescent="0.25">
      <c r="A16" s="11" t="s">
        <v>18</v>
      </c>
      <c r="B16" s="24">
        <f>59290000+2300000+1020700</f>
        <v>62610700</v>
      </c>
      <c r="C16" s="22">
        <f>857722.77+11094.51+3397.47</f>
        <v>872214.75</v>
      </c>
      <c r="D16" s="23">
        <f t="shared" si="1"/>
        <v>-61738485.25</v>
      </c>
      <c r="E16" s="9">
        <f t="shared" si="0"/>
        <v>1.3930761834638488</v>
      </c>
    </row>
    <row r="17" spans="1:6" ht="15.75" x14ac:dyDescent="0.25">
      <c r="A17" s="7" t="s">
        <v>19</v>
      </c>
      <c r="B17" s="22">
        <v>5901500</v>
      </c>
      <c r="C17" s="22">
        <v>820532.37</v>
      </c>
      <c r="D17" s="23">
        <f t="shared" si="1"/>
        <v>-5080967.63</v>
      </c>
      <c r="E17" s="9">
        <f t="shared" si="0"/>
        <v>13.903793442345167</v>
      </c>
    </row>
    <row r="18" spans="1:6" ht="15.75" x14ac:dyDescent="0.25">
      <c r="A18" s="7" t="s">
        <v>20</v>
      </c>
      <c r="B18" s="22">
        <f>4587500</f>
        <v>4587500</v>
      </c>
      <c r="C18" s="22">
        <v>430963.11</v>
      </c>
      <c r="D18" s="23">
        <f t="shared" si="1"/>
        <v>-4156536.89</v>
      </c>
      <c r="E18" s="9">
        <f t="shared" si="0"/>
        <v>9.3942912261580371</v>
      </c>
    </row>
    <row r="19" spans="1:6" ht="15.75" x14ac:dyDescent="0.25">
      <c r="A19" s="6" t="s">
        <v>21</v>
      </c>
      <c r="B19" s="22">
        <v>3269800</v>
      </c>
      <c r="C19" s="22">
        <v>998890.08</v>
      </c>
      <c r="D19" s="23">
        <f t="shared" si="1"/>
        <v>-2270909.92</v>
      </c>
      <c r="E19" s="9">
        <f t="shared" si="0"/>
        <v>30.548965685974679</v>
      </c>
    </row>
    <row r="20" spans="1:6" ht="31.5" x14ac:dyDescent="0.25">
      <c r="A20" s="6" t="s">
        <v>22</v>
      </c>
      <c r="B20" s="22">
        <v>0</v>
      </c>
      <c r="C20" s="22">
        <v>6456</v>
      </c>
      <c r="D20" s="23">
        <f t="shared" si="1"/>
        <v>6456</v>
      </c>
      <c r="E20" s="9">
        <v>0</v>
      </c>
    </row>
    <row r="21" spans="1:6" ht="15.75" x14ac:dyDescent="0.25">
      <c r="A21" s="7" t="s">
        <v>23</v>
      </c>
      <c r="B21" s="22">
        <v>1500000</v>
      </c>
      <c r="C21" s="22">
        <v>0</v>
      </c>
      <c r="D21" s="23">
        <f t="shared" si="1"/>
        <v>-1500000</v>
      </c>
      <c r="E21" s="9">
        <f t="shared" si="0"/>
        <v>0</v>
      </c>
    </row>
    <row r="22" spans="1:6" ht="15.75" x14ac:dyDescent="0.25">
      <c r="A22" s="7" t="s">
        <v>24</v>
      </c>
      <c r="B22" s="22">
        <v>6200000</v>
      </c>
      <c r="C22" s="22">
        <f>812570.88+200632</f>
        <v>1013202.88</v>
      </c>
      <c r="D22" s="23">
        <f t="shared" si="1"/>
        <v>-5186797.12</v>
      </c>
      <c r="E22" s="9">
        <f t="shared" si="0"/>
        <v>16.341981935483872</v>
      </c>
    </row>
    <row r="23" spans="1:6" ht="31.5" x14ac:dyDescent="0.25">
      <c r="A23" s="7" t="s">
        <v>25</v>
      </c>
      <c r="B23" s="22">
        <v>1400000</v>
      </c>
      <c r="C23" s="22">
        <v>774919.46</v>
      </c>
      <c r="D23" s="23">
        <f t="shared" si="1"/>
        <v>-625080.54</v>
      </c>
      <c r="E23" s="9">
        <f t="shared" si="0"/>
        <v>55.351390000000002</v>
      </c>
    </row>
    <row r="24" spans="1:6" ht="15.75" x14ac:dyDescent="0.25">
      <c r="A24" s="7" t="s">
        <v>26</v>
      </c>
      <c r="B24" s="22">
        <v>3685800</v>
      </c>
      <c r="C24" s="22">
        <v>383764.46</v>
      </c>
      <c r="D24" s="23">
        <f t="shared" si="1"/>
        <v>-3302035.54</v>
      </c>
      <c r="E24" s="9">
        <f t="shared" si="0"/>
        <v>10.411971892126539</v>
      </c>
    </row>
    <row r="25" spans="1:6" ht="15.75" x14ac:dyDescent="0.25">
      <c r="A25" s="7" t="s">
        <v>27</v>
      </c>
      <c r="B25" s="22">
        <v>0</v>
      </c>
      <c r="C25" s="22">
        <v>0</v>
      </c>
      <c r="D25" s="23">
        <f t="shared" si="1"/>
        <v>0</v>
      </c>
      <c r="E25" s="9">
        <v>0</v>
      </c>
    </row>
    <row r="26" spans="1:6" ht="16.5" thickBot="1" x14ac:dyDescent="0.3">
      <c r="A26" s="16" t="s">
        <v>28</v>
      </c>
      <c r="B26" s="25">
        <v>725400</v>
      </c>
      <c r="C26" s="25">
        <v>24219.02</v>
      </c>
      <c r="D26" s="23">
        <f>C26-B26</f>
        <v>-701180.98</v>
      </c>
      <c r="E26" s="9">
        <f t="shared" si="0"/>
        <v>3.3387124345188859</v>
      </c>
    </row>
    <row r="27" spans="1:6" ht="16.5" thickBot="1" x14ac:dyDescent="0.3">
      <c r="A27" s="2" t="s">
        <v>29</v>
      </c>
      <c r="B27" s="26">
        <f>SUM(B4:B26)</f>
        <v>583664603</v>
      </c>
      <c r="C27" s="26">
        <f>SUM(C4:C26)</f>
        <v>54847414.399999991</v>
      </c>
      <c r="D27" s="26">
        <f>C27-B27</f>
        <v>-528817188.60000002</v>
      </c>
      <c r="E27" s="18">
        <f>C27/B27*100</f>
        <v>9.3970773828132916</v>
      </c>
    </row>
    <row r="28" spans="1:6" ht="31.5" x14ac:dyDescent="0.25">
      <c r="A28" s="17" t="s">
        <v>30</v>
      </c>
      <c r="B28" s="28">
        <v>219963100</v>
      </c>
      <c r="C28" s="28">
        <v>35194100</v>
      </c>
      <c r="D28" s="29">
        <f>C28-B28</f>
        <v>-184769000</v>
      </c>
      <c r="E28" s="8">
        <f t="shared" ref="E28:E33" si="2">C28/B28*100</f>
        <v>16.00000181848683</v>
      </c>
      <c r="F28" s="35"/>
    </row>
    <row r="29" spans="1:6" ht="15.75" x14ac:dyDescent="0.25">
      <c r="A29" s="7" t="s">
        <v>31</v>
      </c>
      <c r="B29" s="22">
        <v>14804900</v>
      </c>
      <c r="C29" s="22">
        <v>3701200</v>
      </c>
      <c r="D29" s="23">
        <f t="shared" ref="D29:D33" si="3">C29-B29</f>
        <v>-11103700</v>
      </c>
      <c r="E29" s="9">
        <f t="shared" si="2"/>
        <v>24.99983113698843</v>
      </c>
    </row>
    <row r="30" spans="1:6" ht="31.5" x14ac:dyDescent="0.25">
      <c r="A30" s="7" t="s">
        <v>32</v>
      </c>
      <c r="B30" s="22">
        <f>142614840.47+1554523+26197810.9+2316686.19+178462450.23</f>
        <v>351146310.78999996</v>
      </c>
      <c r="C30" s="22">
        <v>194000</v>
      </c>
      <c r="D30" s="23">
        <f t="shared" si="3"/>
        <v>-350952310.78999996</v>
      </c>
      <c r="E30" s="9">
        <f t="shared" si="2"/>
        <v>5.5247625858162591E-2</v>
      </c>
      <c r="F30" s="35"/>
    </row>
    <row r="31" spans="1:6" ht="31.5" x14ac:dyDescent="0.25">
      <c r="A31" s="7" t="s">
        <v>33</v>
      </c>
      <c r="B31" s="22">
        <f>568025267+14516350.2+17800+2896100+5777517.58</f>
        <v>591233034.78000009</v>
      </c>
      <c r="C31" s="22">
        <f>87685626.6+1451635.02+377823.57</f>
        <v>89515085.189999983</v>
      </c>
      <c r="D31" s="23">
        <f t="shared" si="3"/>
        <v>-501717949.59000009</v>
      </c>
      <c r="E31" s="9">
        <f t="shared" si="2"/>
        <v>15.140406561231623</v>
      </c>
      <c r="F31" s="35"/>
    </row>
    <row r="32" spans="1:6" ht="15.75" x14ac:dyDescent="0.25">
      <c r="A32" s="7" t="s">
        <v>34</v>
      </c>
      <c r="B32" s="22">
        <f>26502200+70000000+69373653.06</f>
        <v>165875853.06</v>
      </c>
      <c r="C32" s="22">
        <f>4659600+11612833.47</f>
        <v>16272433.470000001</v>
      </c>
      <c r="D32" s="23">
        <f t="shared" si="3"/>
        <v>-149603419.59</v>
      </c>
      <c r="E32" s="9">
        <f t="shared" si="2"/>
        <v>9.8100074060291327</v>
      </c>
    </row>
    <row r="33" spans="1:5" ht="16.5" thickBot="1" x14ac:dyDescent="0.3">
      <c r="A33" s="16" t="s">
        <v>35</v>
      </c>
      <c r="B33" s="25">
        <v>150443308.58000001</v>
      </c>
      <c r="C33" s="25">
        <v>443309.58</v>
      </c>
      <c r="D33" s="30">
        <f t="shared" si="3"/>
        <v>-149999999</v>
      </c>
      <c r="E33" s="10">
        <f t="shared" si="2"/>
        <v>0.29466885844528268</v>
      </c>
    </row>
    <row r="34" spans="1:5" ht="16.5" thickBot="1" x14ac:dyDescent="0.3">
      <c r="A34" s="19" t="s">
        <v>36</v>
      </c>
      <c r="B34" s="26">
        <f>SUM(B28:B33)</f>
        <v>1493466507.21</v>
      </c>
      <c r="C34" s="26">
        <f>SUM(C28:C33)</f>
        <v>145320128.24000001</v>
      </c>
      <c r="D34" s="27">
        <f>C34-B34</f>
        <v>-1348146378.97</v>
      </c>
      <c r="E34" s="18">
        <f>C34/B34*100</f>
        <v>9.730390841605006</v>
      </c>
    </row>
    <row r="35" spans="1:5" ht="63.75" thickBot="1" x14ac:dyDescent="0.3">
      <c r="A35" s="20" t="s">
        <v>37</v>
      </c>
      <c r="B35" s="31">
        <v>0</v>
      </c>
      <c r="C35" s="31">
        <f>14661640.4-154598582.18</f>
        <v>-139936941.78</v>
      </c>
      <c r="D35" s="32">
        <f>C35-B35</f>
        <v>-139936941.78</v>
      </c>
      <c r="E35" s="34">
        <v>0</v>
      </c>
    </row>
    <row r="36" spans="1:5" ht="16.5" thickBot="1" x14ac:dyDescent="0.3">
      <c r="A36" s="21" t="s">
        <v>38</v>
      </c>
      <c r="B36" s="33">
        <f>B27+B34+B35</f>
        <v>2077131110.21</v>
      </c>
      <c r="C36" s="33">
        <f>C27+C34+C35</f>
        <v>60230600.859999985</v>
      </c>
      <c r="D36" s="27">
        <f>C36-B36</f>
        <v>-2016900509.3500001</v>
      </c>
      <c r="E36" s="18">
        <f>C36/B36*100</f>
        <v>2.8997014470555307</v>
      </c>
    </row>
    <row r="38" spans="1:5" x14ac:dyDescent="0.25">
      <c r="A38" s="1"/>
      <c r="B38" s="4"/>
      <c r="C38" s="4"/>
      <c r="D38" s="4"/>
      <c r="E38" s="1"/>
    </row>
    <row r="39" spans="1:5" x14ac:dyDescent="0.25">
      <c r="A39" s="1"/>
      <c r="B39" s="1"/>
      <c r="C39" s="1"/>
      <c r="D39" s="5"/>
      <c r="E39" s="1"/>
    </row>
    <row r="40" spans="1:5" x14ac:dyDescent="0.25">
      <c r="A40" s="1"/>
      <c r="B40" s="3"/>
      <c r="C40" s="1"/>
      <c r="D40" s="5"/>
      <c r="E40" s="1"/>
    </row>
  </sheetData>
  <mergeCells count="2">
    <mergeCell ref="A1:E1"/>
    <mergeCell ref="A2:E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01.03.2021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RePack by SPecialiST</cp:lastModifiedBy>
  <dcterms:created xsi:type="dcterms:W3CDTF">2021-02-16T09:18:02Z</dcterms:created>
  <dcterms:modified xsi:type="dcterms:W3CDTF">2021-06-17T09:52:03Z</dcterms:modified>
</cp:coreProperties>
</file>