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1840" windowHeight="12600"/>
  </bookViews>
  <sheets>
    <sheet name="01.07.2021" sheetId="6" r:id="rId1"/>
  </sheets>
  <calcPr calcId="145621"/>
</workbook>
</file>

<file path=xl/calcChain.xml><?xml version="1.0" encoding="utf-8"?>
<calcChain xmlns="http://schemas.openxmlformats.org/spreadsheetml/2006/main">
  <c r="C35" i="6" l="1"/>
  <c r="C23" i="6"/>
  <c r="C16" i="6"/>
  <c r="D35" i="6" l="1"/>
  <c r="E33" i="6"/>
  <c r="D33" i="6"/>
  <c r="B32" i="6"/>
  <c r="E32" i="6" s="1"/>
  <c r="E31" i="6"/>
  <c r="D31" i="6"/>
  <c r="C34" i="6"/>
  <c r="B30" i="6"/>
  <c r="B34" i="6" s="1"/>
  <c r="E29" i="6"/>
  <c r="D29" i="6"/>
  <c r="E28" i="6"/>
  <c r="D28" i="6"/>
  <c r="C27" i="6"/>
  <c r="E26" i="6"/>
  <c r="D26" i="6"/>
  <c r="D25" i="6"/>
  <c r="E24" i="6"/>
  <c r="D24" i="6"/>
  <c r="E23" i="6"/>
  <c r="D23" i="6"/>
  <c r="E22" i="6"/>
  <c r="D22" i="6"/>
  <c r="E21" i="6"/>
  <c r="D21" i="6"/>
  <c r="D20" i="6"/>
  <c r="E19" i="6"/>
  <c r="D19" i="6"/>
  <c r="B18" i="6"/>
  <c r="D18" i="6" s="1"/>
  <c r="E17" i="6"/>
  <c r="D17" i="6"/>
  <c r="B16" i="6"/>
  <c r="B27" i="6" s="1"/>
  <c r="E15" i="6"/>
  <c r="D15" i="6"/>
  <c r="E14" i="6"/>
  <c r="D14" i="6"/>
  <c r="E13" i="6"/>
  <c r="D13" i="6"/>
  <c r="E12" i="6"/>
  <c r="D12" i="6"/>
  <c r="E11" i="6"/>
  <c r="D11" i="6"/>
  <c r="E10" i="6"/>
  <c r="D10" i="6"/>
  <c r="E9" i="6"/>
  <c r="D9" i="6"/>
  <c r="E8" i="6"/>
  <c r="D8" i="6"/>
  <c r="D7" i="6"/>
  <c r="E6" i="6"/>
  <c r="D6" i="6"/>
  <c r="E5" i="6"/>
  <c r="D5" i="6"/>
  <c r="E16" i="6" l="1"/>
  <c r="E18" i="6"/>
  <c r="B36" i="6"/>
  <c r="D32" i="6"/>
  <c r="E34" i="6"/>
  <c r="D34" i="6"/>
  <c r="C36" i="6"/>
  <c r="D16" i="6"/>
  <c r="E27" i="6"/>
  <c r="E30" i="6"/>
  <c r="D27" i="6"/>
  <c r="D30" i="6"/>
  <c r="E36" i="6" l="1"/>
  <c r="D36" i="6"/>
</calcChain>
</file>

<file path=xl/sharedStrings.xml><?xml version="1.0" encoding="utf-8"?>
<sst xmlns="http://schemas.openxmlformats.org/spreadsheetml/2006/main" count="40" uniqueCount="40">
  <si>
    <t>Налоги</t>
  </si>
  <si>
    <t xml:space="preserve">План доходов </t>
  </si>
  <si>
    <t xml:space="preserve">Фактическое исполнение </t>
  </si>
  <si>
    <t xml:space="preserve">Отклонение </t>
  </si>
  <si>
    <t>Исполнение к году %</t>
  </si>
  <si>
    <t>1</t>
  </si>
  <si>
    <t>Налог на доходы физических лиц</t>
  </si>
  <si>
    <t>Акцизы</t>
  </si>
  <si>
    <t>Единый налог на вмененный доход для отдельных видов деятельности</t>
  </si>
  <si>
    <t>Единый сельскохозяйственный налог</t>
  </si>
  <si>
    <t>Налог, взимаемый в связи с применением патентной системы налогообложения</t>
  </si>
  <si>
    <t>Налог на имущество физических лиц</t>
  </si>
  <si>
    <t>Транспортный налог с организаций</t>
  </si>
  <si>
    <t>Транспортный налог с физических лиц</t>
  </si>
  <si>
    <t xml:space="preserve">Земельный налог с организаций </t>
  </si>
  <si>
    <t>Земельный налог с физических лиц</t>
  </si>
  <si>
    <t>Государственная пошлина</t>
  </si>
  <si>
    <t>Доходы, получаемые в виде арендной платы за земельные участки</t>
  </si>
  <si>
    <t>Доходы от сдачи в аренду имущества</t>
  </si>
  <si>
    <t>Прочие доходы от использования имущества</t>
  </si>
  <si>
    <t>Плата за негатив.воз.на окр.среду</t>
  </si>
  <si>
    <t>Доходы от оказания платных услуг и компензации затрат государства</t>
  </si>
  <si>
    <t>Доходы от реализации имущества</t>
  </si>
  <si>
    <t>Доходы от продажи земельных участков</t>
  </si>
  <si>
    <t>Плата за увеличение площади земельных участков</t>
  </si>
  <si>
    <t>Штрафы</t>
  </si>
  <si>
    <t>Невыясненные поступления</t>
  </si>
  <si>
    <t>Прочие неналоговые доходы</t>
  </si>
  <si>
    <t>ИТОГО ДОХОДОВ</t>
  </si>
  <si>
    <t>Дотации на выравнивание бюджетной обеспеченности</t>
  </si>
  <si>
    <t>Прочие дотации</t>
  </si>
  <si>
    <t>Субсидии бюджетам бюджетной системы Российской Федерации</t>
  </si>
  <si>
    <t>Субвенции бюджетам бюджетной системы Российской Федерации</t>
  </si>
  <si>
    <t>Иные межбюджетные трансферты</t>
  </si>
  <si>
    <t>Прочие безвозмездные поступления</t>
  </si>
  <si>
    <t>БЕЗВОЗМЕЗДНЫЕ ПОСТУПЛЕНИЯ</t>
  </si>
  <si>
    <t>ВОЗВРАТ ОСТАТКОВ СУБСИДИЙ, СУБВЕНЦИЙ И ИНЫХ МЕЖБЮДЖЕТНЫХ ТРАНСФЕРТОВ, ИМЕЮЩИХ ЦЕЛЕВОЕ НАЗНАЧЕНИЕ, ПРОШЛЫХ ЛЕТ</t>
  </si>
  <si>
    <t>ВСЕГО ДОХОДОВ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</si>
  <si>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тыс.руб.</t>
  </si>
  <si>
    <r>
      <t xml:space="preserve">  </t>
    </r>
    <r>
      <rPr>
        <b/>
        <sz val="18"/>
        <rFont val="Times New Roman"/>
        <family val="1"/>
        <charset val="204"/>
      </rPr>
      <t xml:space="preserve"> Сводка по поступлению доходов в бюджет Добрянского городского округа на 01.07.2021 г.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</si>
</sst>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[$-10419]###\ ###\ ###\ ###\ ##0.00"/>
    <numFmt numFmtId="166" formatCode="#,##0.0,"/>
  </numFmts>
  <fonts count="15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1"/>
      <name val="Calibri"/>
      <family val="2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8"/>
      <name val="Times New Roman"/>
      <family val="1"/>
      <charset val="204"/>
    </font>
    <font>
      <b/>
      <sz val="18"/>
      <name val="Times New Roman"/>
      <family val="1"/>
      <charset val="204"/>
    </font>
    <font>
      <sz val="11"/>
      <color rgb="FF000000"/>
      <name val="Calibri"/>
      <family val="2"/>
      <scheme val="minor"/>
    </font>
    <font>
      <sz val="8"/>
      <color rgb="FF000000"/>
      <name val="Arial"/>
      <family val="2"/>
      <charset val="204"/>
    </font>
    <font>
      <sz val="12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7"/>
      <color rgb="FF000000"/>
      <name val="Arial"/>
      <family val="2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8" fillId="0" borderId="0"/>
  </cellStyleXfs>
  <cellXfs count="42">
    <xf numFmtId="0" fontId="0" fillId="0" borderId="0" xfId="0"/>
    <xf numFmtId="0" fontId="1" fillId="0" borderId="0" xfId="1"/>
    <xf numFmtId="0" fontId="2" fillId="0" borderId="5" xfId="1" applyFont="1" applyFill="1" applyBorder="1" applyAlignment="1">
      <alignment vertical="top" wrapText="1"/>
    </xf>
    <xf numFmtId="4" fontId="3" fillId="0" borderId="0" xfId="1" applyNumberFormat="1" applyFont="1" applyFill="1" applyBorder="1"/>
    <xf numFmtId="165" fontId="13" fillId="0" borderId="0" xfId="2" applyNumberFormat="1" applyFont="1" applyFill="1" applyBorder="1" applyAlignment="1">
      <alignment horizontal="right" wrapText="1" readingOrder="1"/>
    </xf>
    <xf numFmtId="0" fontId="1" fillId="0" borderId="0" xfId="1" applyBorder="1"/>
    <xf numFmtId="0" fontId="4" fillId="0" borderId="1" xfId="1" applyFont="1" applyFill="1" applyBorder="1" applyAlignment="1">
      <alignment vertical="top" wrapText="1"/>
    </xf>
    <xf numFmtId="0" fontId="10" fillId="0" borderId="1" xfId="2" applyNumberFormat="1" applyFont="1" applyFill="1" applyBorder="1" applyAlignment="1">
      <alignment horizontal="left" vertical="top" wrapText="1" readingOrder="1"/>
    </xf>
    <xf numFmtId="0" fontId="10" fillId="2" borderId="1" xfId="2" applyNumberFormat="1" applyFont="1" applyFill="1" applyBorder="1" applyAlignment="1">
      <alignment horizontal="left" vertical="top" wrapText="1" readingOrder="1"/>
    </xf>
    <xf numFmtId="0" fontId="9" fillId="0" borderId="3" xfId="2" applyNumberFormat="1" applyFont="1" applyFill="1" applyBorder="1" applyAlignment="1">
      <alignment horizontal="center" vertical="center" wrapText="1" readingOrder="1"/>
    </xf>
    <xf numFmtId="0" fontId="11" fillId="0" borderId="5" xfId="2" applyNumberFormat="1" applyFont="1" applyFill="1" applyBorder="1" applyAlignment="1">
      <alignment horizontal="center" vertical="center" wrapText="1" readingOrder="1"/>
    </xf>
    <xf numFmtId="0" fontId="11" fillId="0" borderId="6" xfId="2" applyNumberFormat="1" applyFont="1" applyFill="1" applyBorder="1" applyAlignment="1">
      <alignment horizontal="center" vertical="center" wrapText="1" readingOrder="1"/>
    </xf>
    <xf numFmtId="0" fontId="11" fillId="0" borderId="7" xfId="2" applyNumberFormat="1" applyFont="1" applyFill="1" applyBorder="1" applyAlignment="1">
      <alignment horizontal="center" vertical="center" wrapText="1" readingOrder="1"/>
    </xf>
    <xf numFmtId="0" fontId="10" fillId="0" borderId="2" xfId="2" applyNumberFormat="1" applyFont="1" applyFill="1" applyBorder="1" applyAlignment="1">
      <alignment horizontal="left" vertical="top" wrapText="1" readingOrder="1"/>
    </xf>
    <xf numFmtId="0" fontId="10" fillId="0" borderId="3" xfId="2" applyNumberFormat="1" applyFont="1" applyFill="1" applyBorder="1" applyAlignment="1">
      <alignment horizontal="left" vertical="top" wrapText="1" readingOrder="1"/>
    </xf>
    <xf numFmtId="164" fontId="2" fillId="0" borderId="7" xfId="1" applyNumberFormat="1" applyFont="1" applyBorder="1" applyAlignment="1">
      <alignment horizontal="center" vertical="center" readingOrder="1"/>
    </xf>
    <xf numFmtId="0" fontId="12" fillId="0" borderId="5" xfId="2" applyNumberFormat="1" applyFont="1" applyFill="1" applyBorder="1" applyAlignment="1">
      <alignment horizontal="left" vertical="top" wrapText="1" readingOrder="1"/>
    </xf>
    <xf numFmtId="0" fontId="10" fillId="0" borderId="4" xfId="2" applyNumberFormat="1" applyFont="1" applyFill="1" applyBorder="1" applyAlignment="1">
      <alignment horizontal="left" vertical="top" wrapText="1" readingOrder="1"/>
    </xf>
    <xf numFmtId="0" fontId="2" fillId="0" borderId="5" xfId="1" applyFont="1" applyFill="1" applyBorder="1" applyAlignment="1">
      <alignment vertical="center" wrapText="1"/>
    </xf>
    <xf numFmtId="166" fontId="10" fillId="0" borderId="1" xfId="2" applyNumberFormat="1" applyFont="1" applyFill="1" applyBorder="1" applyAlignment="1">
      <alignment horizontal="center" vertical="center" wrapText="1" readingOrder="1"/>
    </xf>
    <xf numFmtId="166" fontId="10" fillId="0" borderId="2" xfId="2" applyNumberFormat="1" applyFont="1" applyFill="1" applyBorder="1" applyAlignment="1">
      <alignment horizontal="center" vertical="center" wrapText="1" readingOrder="1"/>
    </xf>
    <xf numFmtId="166" fontId="12" fillId="0" borderId="6" xfId="2" applyNumberFormat="1" applyFont="1" applyFill="1" applyBorder="1" applyAlignment="1">
      <alignment horizontal="center" vertical="center" wrapText="1" readingOrder="1"/>
    </xf>
    <xf numFmtId="166" fontId="2" fillId="0" borderId="6" xfId="1" applyNumberFormat="1" applyFont="1" applyBorder="1" applyAlignment="1">
      <alignment horizontal="center" vertical="center" readingOrder="1"/>
    </xf>
    <xf numFmtId="166" fontId="10" fillId="0" borderId="3" xfId="2" applyNumberFormat="1" applyFont="1" applyFill="1" applyBorder="1" applyAlignment="1">
      <alignment horizontal="center" vertical="center" wrapText="1" readingOrder="1"/>
    </xf>
    <xf numFmtId="166" fontId="10" fillId="0" borderId="4" xfId="2" applyNumberFormat="1" applyFont="1" applyFill="1" applyBorder="1" applyAlignment="1">
      <alignment horizontal="center" vertical="center" wrapText="1" readingOrder="1"/>
    </xf>
    <xf numFmtId="166" fontId="4" fillId="0" borderId="4" xfId="1" applyNumberFormat="1" applyFont="1" applyBorder="1" applyAlignment="1">
      <alignment horizontal="center" vertical="center" readingOrder="1"/>
    </xf>
    <xf numFmtId="166" fontId="2" fillId="0" borderId="6" xfId="1" applyNumberFormat="1" applyFont="1" applyFill="1" applyBorder="1" applyAlignment="1">
      <alignment horizontal="center" vertical="center" wrapText="1" readingOrder="1"/>
    </xf>
    <xf numFmtId="164" fontId="4" fillId="0" borderId="7" xfId="1" applyNumberFormat="1" applyFont="1" applyBorder="1" applyAlignment="1">
      <alignment horizontal="center" vertical="center" readingOrder="1"/>
    </xf>
    <xf numFmtId="166" fontId="4" fillId="0" borderId="1" xfId="1" applyNumberFormat="1" applyFont="1" applyFill="1" applyBorder="1" applyAlignment="1">
      <alignment horizontal="center" vertical="center" readingOrder="1"/>
    </xf>
    <xf numFmtId="164" fontId="4" fillId="0" borderId="1" xfId="1" applyNumberFormat="1" applyFont="1" applyFill="1" applyBorder="1" applyAlignment="1">
      <alignment horizontal="center" vertical="center" readingOrder="1"/>
    </xf>
    <xf numFmtId="164" fontId="2" fillId="0" borderId="7" xfId="1" applyNumberFormat="1" applyFont="1" applyFill="1" applyBorder="1" applyAlignment="1">
      <alignment horizontal="center" vertical="center" readingOrder="1"/>
    </xf>
    <xf numFmtId="166" fontId="4" fillId="0" borderId="3" xfId="1" applyNumberFormat="1" applyFont="1" applyFill="1" applyBorder="1" applyAlignment="1">
      <alignment horizontal="center" vertical="center" readingOrder="1"/>
    </xf>
    <xf numFmtId="164" fontId="4" fillId="0" borderId="3" xfId="1" applyNumberFormat="1" applyFont="1" applyFill="1" applyBorder="1" applyAlignment="1">
      <alignment horizontal="center" vertical="center" readingOrder="1"/>
    </xf>
    <xf numFmtId="166" fontId="4" fillId="0" borderId="2" xfId="1" applyNumberFormat="1" applyFont="1" applyFill="1" applyBorder="1" applyAlignment="1">
      <alignment horizontal="center" vertical="center" readingOrder="1"/>
    </xf>
    <xf numFmtId="164" fontId="4" fillId="0" borderId="2" xfId="1" applyNumberFormat="1" applyFont="1" applyFill="1" applyBorder="1" applyAlignment="1">
      <alignment horizontal="center" vertical="center" readingOrder="1"/>
    </xf>
    <xf numFmtId="4" fontId="1" fillId="0" borderId="0" xfId="1" applyNumberFormat="1"/>
    <xf numFmtId="0" fontId="6" fillId="0" borderId="0" xfId="1" applyFont="1" applyFill="1" applyBorder="1" applyAlignment="1">
      <alignment horizontal="center" vertical="center" wrapText="1"/>
    </xf>
    <xf numFmtId="0" fontId="6" fillId="0" borderId="0" xfId="1" applyFont="1" applyAlignment="1">
      <alignment horizontal="center" vertical="center" wrapText="1"/>
    </xf>
    <xf numFmtId="0" fontId="6" fillId="0" borderId="0" xfId="1" applyFont="1" applyAlignment="1">
      <alignment horizontal="center"/>
    </xf>
    <xf numFmtId="0" fontId="14" fillId="0" borderId="0" xfId="2" applyNumberFormat="1" applyFont="1" applyFill="1" applyBorder="1" applyAlignment="1">
      <alignment wrapText="1" readingOrder="1"/>
    </xf>
    <xf numFmtId="0" fontId="5" fillId="0" borderId="0" xfId="1" applyFont="1" applyFill="1" applyBorder="1" applyAlignment="1">
      <alignment readingOrder="1"/>
    </xf>
    <xf numFmtId="0" fontId="1" fillId="0" borderId="0" xfId="1" applyAlignment="1">
      <alignment readingOrder="1"/>
    </xf>
  </cellXfs>
  <cellStyles count="3">
    <cellStyle name="Normal" xfId="2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0"/>
  <sheetViews>
    <sheetView tabSelected="1" workbookViewId="0">
      <selection activeCell="C36" sqref="C36"/>
    </sheetView>
  </sheetViews>
  <sheetFormatPr defaultRowHeight="15" x14ac:dyDescent="0.25"/>
  <cols>
    <col min="1" max="1" width="49.28515625" customWidth="1"/>
    <col min="2" max="2" width="24.28515625" customWidth="1"/>
    <col min="3" max="3" width="23" customWidth="1"/>
    <col min="4" max="4" width="21.28515625" customWidth="1"/>
    <col min="5" max="5" width="22.5703125" customWidth="1"/>
  </cols>
  <sheetData>
    <row r="1" spans="1:5" ht="23.25" x14ac:dyDescent="0.35">
      <c r="A1" s="36" t="s">
        <v>39</v>
      </c>
      <c r="B1" s="37"/>
      <c r="C1" s="37"/>
      <c r="D1" s="38"/>
      <c r="E1" s="38"/>
    </row>
    <row r="2" spans="1:5" ht="15.75" thickBot="1" x14ac:dyDescent="0.3">
      <c r="A2" s="39" t="s">
        <v>38</v>
      </c>
      <c r="B2" s="40"/>
      <c r="C2" s="40"/>
      <c r="D2" s="41"/>
      <c r="E2" s="41"/>
    </row>
    <row r="3" spans="1:5" ht="38.25" thickBot="1" x14ac:dyDescent="0.3">
      <c r="A3" s="10" t="s">
        <v>0</v>
      </c>
      <c r="B3" s="11" t="s">
        <v>1</v>
      </c>
      <c r="C3" s="11" t="s">
        <v>2</v>
      </c>
      <c r="D3" s="11" t="s">
        <v>3</v>
      </c>
      <c r="E3" s="12" t="s">
        <v>4</v>
      </c>
    </row>
    <row r="4" spans="1:5" x14ac:dyDescent="0.25">
      <c r="A4" s="9" t="s">
        <v>5</v>
      </c>
      <c r="B4" s="9">
        <v>2</v>
      </c>
      <c r="C4" s="9">
        <v>3</v>
      </c>
      <c r="D4" s="9">
        <v>4</v>
      </c>
      <c r="E4" s="9">
        <v>5</v>
      </c>
    </row>
    <row r="5" spans="1:5" ht="15.75" x14ac:dyDescent="0.25">
      <c r="A5" s="6" t="s">
        <v>6</v>
      </c>
      <c r="B5" s="19">
        <v>286363621</v>
      </c>
      <c r="C5" s="19">
        <v>142206980.18000001</v>
      </c>
      <c r="D5" s="28">
        <f>C5-B5</f>
        <v>-144156640.81999999</v>
      </c>
      <c r="E5" s="29">
        <f>C5/B5*100</f>
        <v>49.659583044593511</v>
      </c>
    </row>
    <row r="6" spans="1:5" ht="15.75" x14ac:dyDescent="0.25">
      <c r="A6" s="7" t="s">
        <v>7</v>
      </c>
      <c r="B6" s="19">
        <v>16891300</v>
      </c>
      <c r="C6" s="19">
        <v>8369156.6900000004</v>
      </c>
      <c r="D6" s="28">
        <f t="shared" ref="D6:D26" si="0">C6-B6</f>
        <v>-8522143.3099999987</v>
      </c>
      <c r="E6" s="29">
        <f t="shared" ref="E6:E26" si="1">C6/B6*100</f>
        <v>49.547143736716535</v>
      </c>
    </row>
    <row r="7" spans="1:5" ht="31.5" x14ac:dyDescent="0.25">
      <c r="A7" s="7" t="s">
        <v>8</v>
      </c>
      <c r="B7" s="19">
        <v>0</v>
      </c>
      <c r="C7" s="19">
        <v>-1200078.19</v>
      </c>
      <c r="D7" s="28">
        <f t="shared" si="0"/>
        <v>-1200078.19</v>
      </c>
      <c r="E7" s="29">
        <v>0</v>
      </c>
    </row>
    <row r="8" spans="1:5" ht="15.75" x14ac:dyDescent="0.25">
      <c r="A8" s="7" t="s">
        <v>9</v>
      </c>
      <c r="B8" s="19">
        <v>652700</v>
      </c>
      <c r="C8" s="19">
        <v>226457.35</v>
      </c>
      <c r="D8" s="28">
        <f t="shared" si="0"/>
        <v>-426242.65</v>
      </c>
      <c r="E8" s="29">
        <f t="shared" si="1"/>
        <v>34.695472652060673</v>
      </c>
    </row>
    <row r="9" spans="1:5" ht="31.5" x14ac:dyDescent="0.25">
      <c r="A9" s="7" t="s">
        <v>10</v>
      </c>
      <c r="B9" s="19">
        <v>5000000</v>
      </c>
      <c r="C9" s="19">
        <v>2530612.41</v>
      </c>
      <c r="D9" s="28">
        <f t="shared" si="0"/>
        <v>-2469387.59</v>
      </c>
      <c r="E9" s="29">
        <f t="shared" si="1"/>
        <v>50.612248199999996</v>
      </c>
    </row>
    <row r="10" spans="1:5" ht="15.75" x14ac:dyDescent="0.25">
      <c r="A10" s="7" t="s">
        <v>11</v>
      </c>
      <c r="B10" s="19">
        <v>28563400</v>
      </c>
      <c r="C10" s="19">
        <v>2652363.42</v>
      </c>
      <c r="D10" s="28">
        <f t="shared" si="0"/>
        <v>-25911036.579999998</v>
      </c>
      <c r="E10" s="29">
        <f t="shared" si="1"/>
        <v>9.2858813026460432</v>
      </c>
    </row>
    <row r="11" spans="1:5" ht="15.75" x14ac:dyDescent="0.25">
      <c r="A11" s="7" t="s">
        <v>12</v>
      </c>
      <c r="B11" s="19">
        <v>19494400</v>
      </c>
      <c r="C11" s="19">
        <v>8929524.8499999996</v>
      </c>
      <c r="D11" s="28">
        <f t="shared" si="0"/>
        <v>-10564875.15</v>
      </c>
      <c r="E11" s="29">
        <f t="shared" si="1"/>
        <v>45.805589553923177</v>
      </c>
    </row>
    <row r="12" spans="1:5" ht="15.75" x14ac:dyDescent="0.25">
      <c r="A12" s="7" t="s">
        <v>13</v>
      </c>
      <c r="B12" s="19">
        <v>62307100</v>
      </c>
      <c r="C12" s="19">
        <v>8245158.3099999996</v>
      </c>
      <c r="D12" s="28">
        <f t="shared" si="0"/>
        <v>-54061941.689999998</v>
      </c>
      <c r="E12" s="29">
        <f t="shared" si="1"/>
        <v>13.23309592325754</v>
      </c>
    </row>
    <row r="13" spans="1:5" ht="15.75" x14ac:dyDescent="0.25">
      <c r="A13" s="7" t="s">
        <v>14</v>
      </c>
      <c r="B13" s="19">
        <v>42297400</v>
      </c>
      <c r="C13" s="19">
        <v>18041698.579999998</v>
      </c>
      <c r="D13" s="28">
        <f t="shared" si="0"/>
        <v>-24255701.420000002</v>
      </c>
      <c r="E13" s="29">
        <f t="shared" si="1"/>
        <v>42.65439147559897</v>
      </c>
    </row>
    <row r="14" spans="1:5" ht="15.75" x14ac:dyDescent="0.25">
      <c r="A14" s="7" t="s">
        <v>15</v>
      </c>
      <c r="B14" s="19">
        <v>20097100</v>
      </c>
      <c r="C14" s="19">
        <v>3141642.01</v>
      </c>
      <c r="D14" s="28">
        <f t="shared" si="0"/>
        <v>-16955457.990000002</v>
      </c>
      <c r="E14" s="29">
        <f t="shared" si="1"/>
        <v>15.632315159898692</v>
      </c>
    </row>
    <row r="15" spans="1:5" ht="15.75" x14ac:dyDescent="0.25">
      <c r="A15" s="7" t="s">
        <v>16</v>
      </c>
      <c r="B15" s="19">
        <v>9619600</v>
      </c>
      <c r="C15" s="19">
        <v>3871339.85</v>
      </c>
      <c r="D15" s="28">
        <f t="shared" si="0"/>
        <v>-5748260.1500000004</v>
      </c>
      <c r="E15" s="29">
        <f t="shared" si="1"/>
        <v>40.244291342675368</v>
      </c>
    </row>
    <row r="16" spans="1:5" ht="31.5" x14ac:dyDescent="0.25">
      <c r="A16" s="8" t="s">
        <v>17</v>
      </c>
      <c r="B16" s="19">
        <f>59290000+1020700+2300000</f>
        <v>62610700</v>
      </c>
      <c r="C16" s="19">
        <f>29165500.15+604904.26+1184845.48</f>
        <v>30955249.890000001</v>
      </c>
      <c r="D16" s="28">
        <f t="shared" si="0"/>
        <v>-31655450.109999999</v>
      </c>
      <c r="E16" s="29">
        <f t="shared" si="1"/>
        <v>49.440830225504591</v>
      </c>
    </row>
    <row r="17" spans="1:5" ht="15.75" x14ac:dyDescent="0.25">
      <c r="A17" s="7" t="s">
        <v>18</v>
      </c>
      <c r="B17" s="19">
        <v>5901500</v>
      </c>
      <c r="C17" s="19">
        <v>2887249.52</v>
      </c>
      <c r="D17" s="28">
        <f t="shared" si="0"/>
        <v>-3014250.48</v>
      </c>
      <c r="E17" s="29">
        <f t="shared" si="1"/>
        <v>48.923994238752861</v>
      </c>
    </row>
    <row r="18" spans="1:5" ht="15.75" x14ac:dyDescent="0.25">
      <c r="A18" s="7" t="s">
        <v>19</v>
      </c>
      <c r="B18" s="19">
        <f>4587500</f>
        <v>4587500</v>
      </c>
      <c r="C18" s="19">
        <v>2188210.39</v>
      </c>
      <c r="D18" s="28">
        <f t="shared" si="0"/>
        <v>-2399289.61</v>
      </c>
      <c r="E18" s="29">
        <f t="shared" si="1"/>
        <v>47.699409046321527</v>
      </c>
    </row>
    <row r="19" spans="1:5" ht="15.75" x14ac:dyDescent="0.25">
      <c r="A19" s="6" t="s">
        <v>20</v>
      </c>
      <c r="B19" s="19">
        <v>21181400</v>
      </c>
      <c r="C19" s="19">
        <v>16327368.73</v>
      </c>
      <c r="D19" s="28">
        <f t="shared" si="0"/>
        <v>-4854031.2699999996</v>
      </c>
      <c r="E19" s="29">
        <f t="shared" si="1"/>
        <v>77.083520116706168</v>
      </c>
    </row>
    <row r="20" spans="1:5" ht="31.5" x14ac:dyDescent="0.25">
      <c r="A20" s="6" t="s">
        <v>21</v>
      </c>
      <c r="B20" s="19">
        <v>2238873.42</v>
      </c>
      <c r="C20" s="19">
        <v>1520540.4</v>
      </c>
      <c r="D20" s="28">
        <f t="shared" si="0"/>
        <v>-718333.02</v>
      </c>
      <c r="E20" s="29">
        <v>0</v>
      </c>
    </row>
    <row r="21" spans="1:5" ht="15.75" x14ac:dyDescent="0.25">
      <c r="A21" s="7" t="s">
        <v>22</v>
      </c>
      <c r="B21" s="19">
        <v>1500000</v>
      </c>
      <c r="C21" s="19">
        <v>409975</v>
      </c>
      <c r="D21" s="28">
        <f t="shared" si="0"/>
        <v>-1090025</v>
      </c>
      <c r="E21" s="29">
        <f t="shared" si="1"/>
        <v>27.331666666666663</v>
      </c>
    </row>
    <row r="22" spans="1:5" ht="15.75" x14ac:dyDescent="0.25">
      <c r="A22" s="7" t="s">
        <v>23</v>
      </c>
      <c r="B22" s="19">
        <v>7200000</v>
      </c>
      <c r="C22" s="19">
        <v>5916796.6900000004</v>
      </c>
      <c r="D22" s="28">
        <f t="shared" si="0"/>
        <v>-1283203.3099999996</v>
      </c>
      <c r="E22" s="29">
        <f t="shared" si="1"/>
        <v>82.177731805555567</v>
      </c>
    </row>
    <row r="23" spans="1:5" ht="31.5" x14ac:dyDescent="0.25">
      <c r="A23" s="7" t="s">
        <v>24</v>
      </c>
      <c r="B23" s="19">
        <v>2700000</v>
      </c>
      <c r="C23" s="19">
        <f>2581282.31+225.31</f>
        <v>2581507.62</v>
      </c>
      <c r="D23" s="28">
        <f t="shared" si="0"/>
        <v>-118492.37999999989</v>
      </c>
      <c r="E23" s="29">
        <f t="shared" si="1"/>
        <v>95.611393333333339</v>
      </c>
    </row>
    <row r="24" spans="1:5" ht="15.75" x14ac:dyDescent="0.25">
      <c r="A24" s="7" t="s">
        <v>25</v>
      </c>
      <c r="B24" s="19">
        <v>3701800</v>
      </c>
      <c r="C24" s="19">
        <v>1707325.4</v>
      </c>
      <c r="D24" s="28">
        <f t="shared" si="0"/>
        <v>-1994474.6</v>
      </c>
      <c r="E24" s="29">
        <f t="shared" si="1"/>
        <v>46.121492247014963</v>
      </c>
    </row>
    <row r="25" spans="1:5" ht="15.75" x14ac:dyDescent="0.25">
      <c r="A25" s="7" t="s">
        <v>26</v>
      </c>
      <c r="B25" s="19">
        <v>0</v>
      </c>
      <c r="C25" s="19">
        <v>30503.67</v>
      </c>
      <c r="D25" s="28">
        <f t="shared" si="0"/>
        <v>30503.67</v>
      </c>
      <c r="E25" s="29">
        <v>0</v>
      </c>
    </row>
    <row r="26" spans="1:5" ht="16.5" thickBot="1" x14ac:dyDescent="0.3">
      <c r="A26" s="13" t="s">
        <v>27</v>
      </c>
      <c r="B26" s="20">
        <v>725400</v>
      </c>
      <c r="C26" s="20">
        <v>431865.54</v>
      </c>
      <c r="D26" s="28">
        <f t="shared" si="0"/>
        <v>-293534.46000000002</v>
      </c>
      <c r="E26" s="29">
        <f t="shared" si="1"/>
        <v>59.534813895781639</v>
      </c>
    </row>
    <row r="27" spans="1:5" ht="16.5" thickBot="1" x14ac:dyDescent="0.3">
      <c r="A27" s="2" t="s">
        <v>28</v>
      </c>
      <c r="B27" s="21">
        <f>SUM(B4:B26)</f>
        <v>603633796.41999996</v>
      </c>
      <c r="C27" s="21">
        <f>SUM(C4:C26)</f>
        <v>261971451.30999994</v>
      </c>
      <c r="D27" s="21">
        <f>C27-B27</f>
        <v>-341662345.11000001</v>
      </c>
      <c r="E27" s="30">
        <f>C27/B27*100</f>
        <v>43.399069578888167</v>
      </c>
    </row>
    <row r="28" spans="1:5" ht="31.5" x14ac:dyDescent="0.25">
      <c r="A28" s="14" t="s">
        <v>29</v>
      </c>
      <c r="B28" s="23">
        <v>219963100</v>
      </c>
      <c r="C28" s="23">
        <v>114380900</v>
      </c>
      <c r="D28" s="31">
        <f>C28-B28</f>
        <v>-105582200</v>
      </c>
      <c r="E28" s="32">
        <f t="shared" ref="E28:E33" si="2">C28/B28*100</f>
        <v>52.000040006710215</v>
      </c>
    </row>
    <row r="29" spans="1:5" ht="15.75" x14ac:dyDescent="0.25">
      <c r="A29" s="7" t="s">
        <v>30</v>
      </c>
      <c r="B29" s="19">
        <v>14804900</v>
      </c>
      <c r="C29" s="19">
        <v>7402500</v>
      </c>
      <c r="D29" s="28">
        <f t="shared" ref="D29:D33" si="3">C29-B29</f>
        <v>-7402400</v>
      </c>
      <c r="E29" s="29">
        <f t="shared" si="2"/>
        <v>50.000337726023133</v>
      </c>
    </row>
    <row r="30" spans="1:5" ht="31.5" x14ac:dyDescent="0.25">
      <c r="A30" s="7" t="s">
        <v>31</v>
      </c>
      <c r="B30" s="19">
        <f>142614840.47+1554523+26197810.9+2316686.19+175841660.14</f>
        <v>348525520.69999999</v>
      </c>
      <c r="C30" s="19">
        <v>69216528.849999994</v>
      </c>
      <c r="D30" s="28">
        <f t="shared" si="3"/>
        <v>-279308991.85000002</v>
      </c>
      <c r="E30" s="29">
        <f t="shared" si="2"/>
        <v>19.859816495211394</v>
      </c>
    </row>
    <row r="31" spans="1:5" ht="31.5" x14ac:dyDescent="0.25">
      <c r="A31" s="7" t="s">
        <v>32</v>
      </c>
      <c r="B31" s="19">
        <v>598054056.88</v>
      </c>
      <c r="C31" s="19">
        <v>331528065.51999998</v>
      </c>
      <c r="D31" s="28">
        <f t="shared" si="3"/>
        <v>-266525991.36000001</v>
      </c>
      <c r="E31" s="29">
        <f t="shared" si="2"/>
        <v>55.434464778912343</v>
      </c>
    </row>
    <row r="32" spans="1:5" ht="15.75" x14ac:dyDescent="0.25">
      <c r="A32" s="7" t="s">
        <v>33</v>
      </c>
      <c r="B32" s="19">
        <f>29287200+70000000+210164141.59</f>
        <v>309451341.59000003</v>
      </c>
      <c r="C32" s="19">
        <v>73014984.209999993</v>
      </c>
      <c r="D32" s="28">
        <f t="shared" si="3"/>
        <v>-236436357.38000005</v>
      </c>
      <c r="E32" s="29">
        <f t="shared" si="2"/>
        <v>23.594980663143936</v>
      </c>
    </row>
    <row r="33" spans="1:5" ht="16.5" thickBot="1" x14ac:dyDescent="0.3">
      <c r="A33" s="13" t="s">
        <v>34</v>
      </c>
      <c r="B33" s="20">
        <v>2028883.42</v>
      </c>
      <c r="C33" s="20">
        <v>2328883.42</v>
      </c>
      <c r="D33" s="33">
        <f t="shared" si="3"/>
        <v>300000</v>
      </c>
      <c r="E33" s="34">
        <f t="shared" si="2"/>
        <v>114.78645825791214</v>
      </c>
    </row>
    <row r="34" spans="1:5" ht="16.5" thickBot="1" x14ac:dyDescent="0.3">
      <c r="A34" s="16" t="s">
        <v>35</v>
      </c>
      <c r="B34" s="21">
        <f>SUM(B28:B33)</f>
        <v>1492827802.5900002</v>
      </c>
      <c r="C34" s="21">
        <f>SUM(C28:C33)</f>
        <v>597871862</v>
      </c>
      <c r="D34" s="22">
        <f>C34-B34</f>
        <v>-894955940.59000015</v>
      </c>
      <c r="E34" s="15">
        <f>C34/B34*100</f>
        <v>40.049619987162274</v>
      </c>
    </row>
    <row r="35" spans="1:5" ht="63.75" thickBot="1" x14ac:dyDescent="0.3">
      <c r="A35" s="17" t="s">
        <v>36</v>
      </c>
      <c r="B35" s="24">
        <v>250579.24</v>
      </c>
      <c r="C35" s="24">
        <f>13916337.5-16035518.54</f>
        <v>-2119181.0399999991</v>
      </c>
      <c r="D35" s="25">
        <f>C35-B35</f>
        <v>-2369760.2799999993</v>
      </c>
      <c r="E35" s="27">
        <v>0</v>
      </c>
    </row>
    <row r="36" spans="1:5" ht="16.5" thickBot="1" x14ac:dyDescent="0.3">
      <c r="A36" s="18" t="s">
        <v>37</v>
      </c>
      <c r="B36" s="26">
        <f>B27+B34+B35</f>
        <v>2096712178.2500002</v>
      </c>
      <c r="C36" s="26">
        <f>C27+C34+C35</f>
        <v>857724132.26999998</v>
      </c>
      <c r="D36" s="22">
        <f>C36-B36</f>
        <v>-1238988045.9800003</v>
      </c>
      <c r="E36" s="15">
        <f>C36/B36*100</f>
        <v>40.908053149473801</v>
      </c>
    </row>
    <row r="38" spans="1:5" x14ac:dyDescent="0.25">
      <c r="A38" s="1"/>
      <c r="B38" s="4"/>
      <c r="C38" s="4"/>
      <c r="D38" s="4"/>
      <c r="E38" s="1"/>
    </row>
    <row r="39" spans="1:5" x14ac:dyDescent="0.25">
      <c r="A39" s="1"/>
      <c r="B39" s="1"/>
      <c r="C39" s="35"/>
      <c r="D39" s="5"/>
      <c r="E39" s="1"/>
    </row>
    <row r="40" spans="1:5" x14ac:dyDescent="0.25">
      <c r="A40" s="1"/>
      <c r="B40" s="3"/>
      <c r="C40" s="1"/>
      <c r="D40" s="5"/>
      <c r="E40" s="1"/>
    </row>
  </sheetData>
  <mergeCells count="2">
    <mergeCell ref="A1:E1"/>
    <mergeCell ref="A2:E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01.07.2021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RePack by SPecialiST</cp:lastModifiedBy>
  <cp:lastPrinted>2021-06-23T04:18:28Z</cp:lastPrinted>
  <dcterms:created xsi:type="dcterms:W3CDTF">2021-02-16T09:18:02Z</dcterms:created>
  <dcterms:modified xsi:type="dcterms:W3CDTF">2021-07-19T05:45:30Z</dcterms:modified>
</cp:coreProperties>
</file>