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<sst xmlns="http://schemas.openxmlformats.org/spreadsheetml/2006/main" count="249" uniqueCount="220">
  <si>
    <t>Развитие детского технического творчества в Добрянском муниципальном районе</t>
  </si>
  <si>
    <t>Организация и проведение августовской педагогической конференции</t>
  </si>
  <si>
    <t>Проведение мероприятий, посвященных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</si>
  <si>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</si>
  <si>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районных фестивалей, конкурсов, выставок, мероприятий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</si>
  <si>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</si>
  <si>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межпоселенческих мероприятий в сфере культуры и досуга</t>
  </si>
  <si>
    <t>Проведение мероприятий, направленных на развитие творческого и интеллектуального потенциала молодых людей</t>
  </si>
  <si>
    <t>Проведение мероприятий, направленных на поддержку юных дарований</t>
  </si>
  <si>
    <t>Проведение конкурсов, форумов, фестивалей, мероприятий, направленных на пропаганду семейных ценностей</t>
  </si>
  <si>
    <t>Проведение мероприятий, конкурсов, фестивалей для детей с ограниченными возможностями здоровья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</si>
  <si>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</si>
  <si>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>Содержание и обслуживание внешних инженерных сетей, находящихся в муниципальной казне</t>
  </si>
  <si>
    <t>Районный конкурс "Безопасное колесо"</t>
  </si>
  <si>
    <t>Участие в краевом конкурсе "Безопасное колесо"</t>
  </si>
  <si>
    <t>Мероприятия по предупреждению детского дорожно-транспортного травматизма</t>
  </si>
  <si>
    <t>Публикация информации в печатных СМИ</t>
  </si>
  <si>
    <t>Участие детей и подростков группы риска и СОП в краевых, Всероссийских мероприятиях</t>
  </si>
  <si>
    <t>Обучение руководящего состава и специалистов органов управления в области ГО и ЧС</t>
  </si>
  <si>
    <t>Исполнение обязательств по реструктурированной задолженности Добрянского муниципального района в части исполнения решений судов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</si>
  <si>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</si>
  <si>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1</t>
  </si>
  <si>
    <t>2</t>
  </si>
  <si>
    <t>3</t>
  </si>
  <si>
    <t>4</t>
  </si>
  <si>
    <t>5</t>
  </si>
  <si>
    <t>Изменение показателей уточненного бюджета от утвержденного бюджета тыс. руб. (гр.3-гр.2)</t>
  </si>
  <si>
    <t>ВСЕГО</t>
  </si>
  <si>
    <t>Наименование мероприятия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</si>
  <si>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</si>
  <si>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Межевание земельных участков, находящихся в собственности муниципального образования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</si>
  <si>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</si>
  <si>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Реализация основных общеобразовательных программ дошкольного образования</t>
  </si>
  <si>
    <t>Присмотр и уход</t>
  </si>
  <si>
    <t>Реализация отдельных мероприятий муниципальных программ Добрянского муниципального района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</si>
  <si>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</si>
  <si>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Организация подвоза учащихся к месту учебы в общеобразовательных учреждениях</t>
  </si>
  <si>
    <t xml:space="preserve">Организация и проведение работы с одаренными детьми </t>
  </si>
  <si>
    <t>Организация мероприятий с учащимися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</si>
  <si>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</si>
  <si>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отдыха детей и молодежи</t>
  </si>
  <si>
    <t>Мероприятие по организации оздоровления и отдыха детей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</si>
  <si>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</si>
  <si>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Содержание муниципальных органов Добрянского муниципального района</t>
  </si>
  <si>
    <t>Организация показа концертов и концертных программ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</si>
  <si>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</si>
  <si>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</si>
  <si>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>Администрирование отдельных государственных полномочий по поддержке сельскохозяйственного производства</t>
  </si>
  <si>
    <t>Поощрение учащихся общеобразовательных учреждений района в виде проведения  экскурсии по достопримечательностям района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</si>
  <si>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</si>
  <si>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</si>
  <si>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Подготовка документации по планировке территории сельских поселений Добрянского муниципального района</t>
  </si>
  <si>
    <t xml:space="preserve">Содержание муниципальных органов Добрянского муниципального района </t>
  </si>
  <si>
    <t xml:space="preserve">Содержание казенных учреждений Добрянского муниципального района </t>
  </si>
  <si>
    <t>Содержание и обслуживание муниципального  недвижимого имущества Добрянского  района</t>
  </si>
  <si>
    <t xml:space="preserve">Информационное обеспечение ведения Реестра муниципального имущества и Реестра договоров аренды имущества и земельных участков </t>
  </si>
  <si>
    <t>Мониторинг на полигоне твердых бытовых отходов п. Полазна</t>
  </si>
  <si>
    <t>Текущий ремонт недвижимого имущества, находящегося в муниципальной казне</t>
  </si>
  <si>
    <t>Районный конкурс замещающих семей «Наша дружная семья»</t>
  </si>
  <si>
    <t>Новогодние мероприятия для детей из малообеспеченных семей</t>
  </si>
  <si>
    <t xml:space="preserve">Проведение районных акций по пропаганде здорового образа жизни среди подростков и молодёжи </t>
  </si>
  <si>
    <t>Районный футбольный турнир  по дворовому футболу «Двор без наркотиков»</t>
  </si>
  <si>
    <t>Повышения защищенности объектов транспортной инфраструктуры</t>
  </si>
  <si>
    <t xml:space="preserve">Содержание муниципальных органов  Добрянского муниципального района </t>
  </si>
  <si>
    <t xml:space="preserve">Развитие информационно-коммуникационных систем </t>
  </si>
  <si>
    <t xml:space="preserve">Приобретение программного обеспечения </t>
  </si>
  <si>
    <t>Организация рабочих мест для работы в ИСЭД ПК и системе исполнения регламентов</t>
  </si>
  <si>
    <t>Обеспечение работоспособности и модернизация официального сайта АДМР, в т.ч. хостинг сайта</t>
  </si>
  <si>
    <t>Система наград и поощрений муниципального образования «Добрянский муниципальный район»</t>
  </si>
  <si>
    <t>Ежемесячные денежные выплаты Почетным гражданам Добрянского муниципального района</t>
  </si>
  <si>
    <t>Организация и проведение организационных, информационных, образовательных мероприятий по вопросам охраны труда</t>
  </si>
  <si>
    <t xml:space="preserve">Техническое обеспечение охраны труда </t>
  </si>
  <si>
    <t>Управление Резервным фондом администрации Добрянского муниципального района</t>
  </si>
  <si>
    <t>Выравнивание бюджетной обеспеченности сельских поселений  Добрянского муниципального района из районного фонда финансовой поддержки поселений</t>
  </si>
  <si>
    <t>Проведение мероприятий, направленных на укрепление межнациональной и межконфессиональной солидарности среди жителей Добрянского муниципального района</t>
  </si>
  <si>
    <t>Проведение диспансеризации муниципальных служащих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</si>
  <si>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</si>
  <si>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Выплата компенсации за аренду жилья специалистам муниципальных  учреждений образования</t>
  </si>
  <si>
    <t>Организация и проведение мероприятий "День учителя", "Учитель года", "Лучший педагог"</t>
  </si>
  <si>
    <t>% исполнения к уточненному бюджету, (гр.5/гр3*100)</t>
  </si>
  <si>
    <t>Предоставление мер социальной поддержки педагогическим работникам образовательных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</si>
  <si>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Инвестиционный проект "Районный культурно-досуговый центр в г. Добрянка Пермского края"</t>
  </si>
  <si>
    <t>Инвестиционный проект "Корпус 2 МБОУ ДСОШ № 5 по адресу Пермский край г. Добрянка, ул. Победы, 101"</t>
  </si>
  <si>
    <t>Возмещение части затрат, связанных с перевозкой пассажиров и их багажа водным транспортом на межпоселенческом маршруте "Добрянка-Сенькино"</t>
  </si>
  <si>
    <t>Возмещение части затрат перевозчикам, имеющим недополученные доходы, возникающие в связи с применением регулируемых тарифов на муниципальных маршрутах регулярных перевозок между поселениями в границах ДМР</t>
  </si>
  <si>
    <t>Расходы на обеспечение деятельности органов местного самоуправления в муниципальных учреждениях Добрянского муниципального района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</si>
  <si>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</t>
  </si>
  <si>
    <t>Обеспечение содержания и сохранности имущества, объекта незавершенного строительства комплекса "Стадион" Добрянка"</t>
  </si>
  <si>
    <t>Обеспечение содержания и сохранности имущества, объекта незавершенного строительства "Культурно-досуговый центр в г. Добрянке ПК"</t>
  </si>
  <si>
    <t>Публикация объявлений в средствах массовой информации о торгах, передаче в пользование, аренду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</si>
  <si>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</si>
  <si>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Изготовление схем размещения земельных участков, подготовка межевого плана земельных участков, постановка на кадастровый учет с целью бесплатного предоставления многодетным семьям</t>
  </si>
  <si>
    <t>Межевание земельных участков, государственная собственность на которые не разграничена, в том числе с целью продажи через торги</t>
  </si>
  <si>
    <t>Почтовые расходы по отправке исходящей корреспонденции по земельным вопросам</t>
  </si>
  <si>
    <t>Выполнение мероприятий по демонтажу самовольно установленных рекламных конструкций на территории района</t>
  </si>
  <si>
    <t>Приобретение автотранспорта для нужд  Добрянского муниципального района</t>
  </si>
  <si>
    <t xml:space="preserve">Образование комиссий по делам несовершеннолетних и  защите их прав и организация их деятельности </t>
  </si>
  <si>
    <t>Средства, передаваемые Добрянскому муниципальному району на выполнение полномочий в области обеспечения содержания Единой дежурно-диспетчерской службы</t>
  </si>
  <si>
    <t xml:space="preserve">Организация обучения муниципальных служащих 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</si>
  <si>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социальной сферы </t>
  </si>
  <si>
    <t xml:space="preserve">Составление протоколов об административных правонарушениях </t>
  </si>
  <si>
    <t>Осуществление полномочий по созданию и организации деятельности административных комиссий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</si>
  <si>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</si>
  <si>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</si>
  <si>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Обеспечение жильем молодых семей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</si>
  <si>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</si>
  <si>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</si>
  <si>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</si>
  <si>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Обеспечение деятельности административной комиссии Добрянского муниципального района материальными ресурсами и финансовыми средствами Добрянского муниципального района</t>
  </si>
  <si>
    <t>Средства, передаваемые Добрянскому муниципальному району на  выполнение полномочий по кассовому обслуживанию муниципальных учреждений поселений</t>
  </si>
  <si>
    <t>к Информации о ходе исполнения</t>
  </si>
  <si>
    <t>Единая субвенция на выполнение отдельеных государственных полномочий в сфере образования</t>
  </si>
  <si>
    <t>Единая субвенция на выполнение отдельных государственных полномочий в сфере образования</t>
  </si>
  <si>
    <t>Проведение церемонии награждения выпускников школ медалями за особые успехи в обучении</t>
  </si>
  <si>
    <t>Реализация дополнительных общеразвивающих программ, реализация дополнительных предпрофессиональных программ в области искусств</t>
  </si>
  <si>
    <t>Осуществление деятельности по обеспечению автотранспортом муниципальных учреждений Добрянского муниципального района для выполнения уставных целей и задач</t>
  </si>
  <si>
    <t>Приобретение автотранспорта для нужд муниципальных образовательных учреждений Добрянского муниципального района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</si>
  <si>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</si>
  <si>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Единая субсидия на финансовое обеспечение выполнения муниципального задания МАУ ДО "Добрянская детско-юношеская спортивная школа"</t>
  </si>
  <si>
    <t>Единая субсидия на финансовое обеспечение выполнения муниципального задания МАУ ДО "Полазненская детско-юношеская спортивная школа олимпийского резерва"</t>
  </si>
  <si>
    <t>Инвестиционный проект "Газификация административного здания объекта спорта "Биатлонный комплекс"</t>
  </si>
  <si>
    <t>Организация и проведение ярмарочных и других мероприятий способствующих сбыту сельскохозяйственной продукции и  сельскохозяйственных животных</t>
  </si>
  <si>
    <t>Возмещение части затрат, связанных с реализацией проектной деятельности крестьянскими (фермерскими) хозяйствами в области сельскохозяйственного производства</t>
  </si>
  <si>
    <t>Информирование потенциальных участников Программы о мероприятих Программы (печатные СМИ, Интернет-сайты, Интернет-рассылки, СМС информирование, WEB-2,0, рассылка электронных писем, медиаконтентов, видеоролики и др.)</t>
  </si>
  <si>
    <t>Софинансирование мероприятий по реализации проектов инициативного бюджетирования</t>
  </si>
  <si>
    <t>Финансовая поддержка СО НКО для организации и проведения мероприятий, направленных на патриотическое воспитание граждан и социальную поддержку людей пожилого возраста</t>
  </si>
  <si>
    <t>Финансовая поддержка СО НКО для участия, организации и проведения мероприятий, направленных на социальную реабилитацию и поддержку инвалидов</t>
  </si>
  <si>
    <t>Финансовая поддержка СО НКО для участия в официальных спортивных мероприятиях, включенных в календарный план Пермского края</t>
  </si>
  <si>
    <t>Установка автоматизированного рабочего места с проведением специальных исследований и аттестационных мероприятий</t>
  </si>
  <si>
    <t>Строительство и приобретение жилых помещений для формирования специализированного жилищного фонда для обеспечения жилими помещениями детей-сирот и детей, оставшихся без попечения родителей, лиц из их числа детей-сирот и детей, оставшихся без попечения родителей, по договорам найма специализированных жилых помещений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</si>
  <si>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</si>
  <si>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</si>
  <si>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 xml:space="preserve">Обеспечение деятельности органов местного самоуправления Добрянского муниципального района </t>
  </si>
  <si>
    <t>Глава муниципального образования</t>
  </si>
  <si>
    <t>Председатель, заместитель председателя Земского Собрания муниципального образования</t>
  </si>
  <si>
    <t>Руководитель Контрольно-счетной палаты  и его заместитель</t>
  </si>
  <si>
    <t>ИТОГО</t>
  </si>
  <si>
    <t>Обеспечение деятельности органов местного самоуправления Добрянского муниципального района на исполнение передаваемых полномочий</t>
  </si>
  <si>
    <t>ИТОГО программные направления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</si>
  <si>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</si>
  <si>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Средства, передаваемые Добрянскому муниципальному району на выполнение полномочий по осуществлению внешнего муниципального финансового контроля</t>
  </si>
  <si>
    <t>Мероприятия по организации  диспансеризации муниципальных  служащих Добрянского муниципального района</t>
  </si>
  <si>
    <t>Информирование населения через средства массовой  информации,  рекламные и PR агентства, публикации нормативных  актов</t>
  </si>
  <si>
    <t>Средства района на уплату членских взносов в Совет муниципальных образований Пермского края</t>
  </si>
  <si>
    <t>Обеспечение работников муниципальных учреждений бюджетной сферы Добрянского муниципального района путевками на санаторно-курортное лечение и оздоровление</t>
  </si>
  <si>
    <t>ИТОГО непрограммные направления деятельности</t>
  </si>
  <si>
    <t>Исполнение решений судов, вступивших в законную силу, оплата государственной пошлины и административных штрафов</t>
  </si>
  <si>
    <t>Утвержденный бюджет (в ред. решения ЗС от 26.12.2018 № 451), тыс. руб.</t>
  </si>
  <si>
    <t>Реализация дополнительных общеразвивающих программ</t>
  </si>
  <si>
    <t>Реализация Проектов развития образовательных организаций</t>
  </si>
  <si>
    <t>Проведение ремонтных работ в образовательных организациях</t>
  </si>
  <si>
    <t>Поддержка достижения целевых показателей государтсвенной программы развития агропромышленного комплекса Пермского края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</si>
  <si>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</si>
  <si>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Ремонт муниципальной автомобильной дороги "Никулино-Поповка" км 0+000 - км 3+193</t>
  </si>
  <si>
    <t>Ремонт муниципальной автомобильной дороги "Пермь-Березники"-Гари-Красная Слудка км 0+000 - км 0+975</t>
  </si>
  <si>
    <t>Устройство спортивных площадок и оснащение объектов спортивным оборудованием и инвентарем для занятий физической культуры и спортом</t>
  </si>
  <si>
    <t xml:space="preserve">Реализация мероприятий, направленных на достижение целевых показателей программы дорожной деятельности "Безопасные и качественные автомобильные дороги Пермской городской агломерации" </t>
  </si>
  <si>
    <t>Внесение изменений в Схему территориального планирования Добрянского муниципального района</t>
  </si>
  <si>
    <t>Текущий ремонт помещений, занимаемых отраслевыми (функциональными) органами администрации Добрянского муниципального района</t>
  </si>
  <si>
    <t>Разработка проектов межевания территории и проведения комплексных кадастровых работ</t>
  </si>
  <si>
    <t>Установка системы контроля и управления доступом в образовательных организациях, в рамках реализации концепции АПК "Безопасный город"</t>
  </si>
  <si>
    <t>Выравнивание бюджетной обеспеченности городских поселений  Добрянского муниципального района из районного фонда финансовой поддержки поселений</t>
  </si>
  <si>
    <t>Осуществление полномочий по расчету и предоставлению дотаций на выравнивание бюджетной обеспеченности поселений за счет средств бюджета Пермского края</t>
  </si>
  <si>
    <t>Предоставление отдельным категориям педагогических работников муниципальных образовательных учреждений и медицинских работников государственных медицинских учреждений, расположенных на территории Добрянского района, единовременной выплаты на приобретение и (или) строительство жилья</t>
  </si>
  <si>
    <t>Конкурс социокультурных инициатив и проектов среди некоммерческих организаций Добрянского муниципального района</t>
  </si>
  <si>
    <t>Представительские расходы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</si>
  <si>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</si>
  <si>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</si>
  <si>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</si>
  <si>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Подготовка и опубликование в средствах массовой информации статей, материалов, информационных роликов о деятельности главы и администрации района, нормативных правовых актов</t>
  </si>
  <si>
    <t>Подготовка видеоматериала о деятельности администрации района</t>
  </si>
  <si>
    <t>Подготовка информации для выпуска брошюры о деятельности администрации Добрянского района по итогам отчетного года</t>
  </si>
  <si>
    <t>Обеспечение условий для развития физической культуры и массового спорта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</si>
  <si>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</si>
  <si>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</si>
  <si>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</si>
  <si>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</si>
  <si>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Средства, передаваемые Добрянскому муниципальному району на выполнение части полномочий по решению вопросов местного значения в сфере водоснабжения и водоотведения</t>
  </si>
  <si>
    <t>Создание  условий осуществления медицинской деятельности в модульных зданиях</t>
  </si>
  <si>
    <t>Проектно-изыскательские работы на реконструкцию автомобильной дороги "Дивья - Талица" км.000+000-км.012+350</t>
  </si>
  <si>
    <t>Организация регулярных пассажирских перевозок по регулируемым тарифам по муниципальным маршрутам Добрянского муниципального района</t>
  </si>
  <si>
    <t>Выполнение мероприятий по созданию условий для своевременного и качественного выполнения работ на объекте «Сельский дом культуры на 200 мест в п. Дивья Добрянского района Пермского края»</t>
  </si>
  <si>
    <t>Расходы на ремонт автотранспорта за счет страховых возмещений. Используемого отраслевыми (функциональными) органами администрации Добрянского муниципального района</t>
  </si>
  <si>
    <t>Увеличение финансового обеспечения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в 2019 году</t>
  </si>
  <si>
    <t>Средства, передаваемые Добрянскому муниципальному району на осуществление части полномочий по исполнению бюджета</t>
  </si>
  <si>
    <t>Функционирование и развитие системы образования Добрянского района</t>
  </si>
  <si>
    <t xml:space="preserve">ИТОГО по программе </t>
  </si>
  <si>
    <t>Культура Добрянского района</t>
  </si>
  <si>
    <t>ИТОГО по программе</t>
  </si>
  <si>
    <t>Развитие физической культуры и спорта на территории Добрянского района</t>
  </si>
  <si>
    <t>Молодежная и семейная политика Добрянского муниципального района</t>
  </si>
  <si>
    <t>Развитие сельского хозяйства, малого и среднего предпринимательства на территории Добрянского района</t>
  </si>
  <si>
    <t>Инфраструктура и градостроительство Добрянского района</t>
  </si>
  <si>
    <t>Управление земельными ресурсами и имуществом Добрянского муниципального района</t>
  </si>
  <si>
    <t>Обеспечение общественной безопасности Добрянского муниципального района</t>
  </si>
  <si>
    <t>Функционирование системы муниципального управления</t>
  </si>
  <si>
    <t>Управление муниципальными финансами и муниципальным долгом</t>
  </si>
  <si>
    <t>Кадровая политика Добрянского муниципального района</t>
  </si>
  <si>
    <t>Поддержка и развитие общественных инициатив на территории Добрянского муниципального района</t>
  </si>
  <si>
    <t>Исполнение решений судов, вступивших в силу, оплата государственной пошлины и административных штрафов</t>
  </si>
  <si>
    <t xml:space="preserve">             </t>
  </si>
  <si>
    <t>бюджета Добянского муниципального района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</si>
  <si>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</si>
  <si>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за полугодие 2019 года</t>
  </si>
  <si>
    <t>Анализ финансирования муниципальных программ и непрограммных направлений деятельности за полугодие 2019 г. в разрезе мероприятий</t>
  </si>
  <si>
    <t>Уточненный бюджет (в ред. решения ЗС от 03.07.2019 № 533), тыс. руб.</t>
  </si>
  <si>
    <t>Кассовый расход за полугодие  2019, тыс. руб.</t>
  </si>
  <si>
    <t>Единовременная денежная выплата педагогическим работникам муниципальных общеобразовательных учреждений на приобретение (строительство) жилого помещения</t>
  </si>
  <si>
    <t>Создание виртуальных концертных залов</t>
  </si>
  <si>
    <t>Обеспечение качественным спортивным инвентарем и оборудованием муниципальных спортнивных школ</t>
  </si>
  <si>
    <t>Средства, передаваемые Добрянскому муниципальному на выполнение полномочий по содействию в развитии сельскохозяйственного производства в области земель сельскохозяйственного назначения</t>
  </si>
  <si>
    <t>Средства, передаваемые Добрянскому муниципальному району на выполнение полномочий на улучшение жилищных условий граждан, проживающих в сельской местности, в том числе молодых семей и молодых специалистов в рамках реализации ФЦП "Устойчивое развитие сельских территорий на 2014 - 2017 годы и на период до 2020 года"</t>
  </si>
  <si>
    <t>Реализация муниципальных программ по поддержке и развитию объектов коммунальной и социальной инфраструктуры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</si>
  <si>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</si>
  <si>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Обустройство спортивных и детских игровых площадок на территории Добрянского муниципального района</t>
  </si>
  <si>
    <t>Комплексное обследование технического состояния строительных конструкций многоквартирного жилого дома по адресу: г. Добрянка, ул. Герцена, д. 40А.</t>
  </si>
  <si>
    <t>Проведение выборов депутатов Думы Добрянского городского округа</t>
  </si>
  <si>
    <t>Поддержка достижения целевых показателей государтсвенной программы развития агропромышленного комплекса Пермского края (расходы, не софинансируемые из федерального бюджета)</t>
  </si>
  <si>
    <t>Конкурс молодежных социокультурных проектов среди некоммерческих организаций Добрянского муниципального района</t>
  </si>
  <si>
    <t>Приложение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</si>
</sst>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justify" vertical="center" wrapText="1"/>
    </xf>
    <xf numFmtId="178" fontId="3" fillId="33" borderId="13" xfId="0" applyNumberFormat="1" applyFont="1" applyFill="1" applyBorder="1" applyAlignment="1">
      <alignment horizontal="right" vertical="center"/>
    </xf>
    <xf numFmtId="178" fontId="46" fillId="33" borderId="10" xfId="0" applyNumberFormat="1" applyFont="1" applyFill="1" applyBorder="1" applyAlignment="1">
      <alignment horizontal="right" vertical="center" wrapText="1"/>
    </xf>
    <xf numFmtId="178" fontId="46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46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wrapText="1"/>
    </xf>
    <xf numFmtId="178" fontId="3" fillId="0" borderId="14" xfId="0" applyNumberFormat="1" applyFont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justify" vertical="center" wrapText="1"/>
    </xf>
    <xf numFmtId="178" fontId="46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78" fontId="5" fillId="0" borderId="15" xfId="0" applyNumberFormat="1" applyFont="1" applyBorder="1" applyAlignment="1">
      <alignment horizontal="right" vertical="center" wrapText="1"/>
    </xf>
    <xf numFmtId="178" fontId="46" fillId="0" borderId="10" xfId="0" applyNumberFormat="1" applyFont="1" applyBorder="1" applyAlignment="1">
      <alignment horizontal="right" vertical="center"/>
    </xf>
    <xf numFmtId="0" fontId="46" fillId="33" borderId="15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178" fontId="3" fillId="33" borderId="10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2" fontId="5" fillId="0" borderId="15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178" fontId="3" fillId="33" borderId="12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178" fontId="46" fillId="33" borderId="1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8" fontId="3" fillId="0" borderId="1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178" fontId="46" fillId="33" borderId="15" xfId="0" applyNumberFormat="1" applyFont="1" applyFill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 wrapText="1"/>
    </xf>
    <xf numFmtId="178" fontId="46" fillId="33" borderId="11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wrapText="1"/>
    </xf>
    <xf numFmtId="178" fontId="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178" fontId="7" fillId="0" borderId="10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justify" vertical="center" wrapText="1"/>
    </xf>
    <xf numFmtId="178" fontId="3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8" fontId="46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178" fontId="3" fillId="0" borderId="15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177" fontId="3" fillId="0" borderId="1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8" fontId="46" fillId="0" borderId="15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33" borderId="15" xfId="0" applyFont="1" applyFill="1" applyBorder="1" applyAlignment="1">
      <alignment vertical="center" wrapText="1"/>
    </xf>
    <xf numFmtId="178" fontId="3" fillId="33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43"/>
  <sheetViews>
    <sheetView showGridLines="0" tabSelected="1" zoomScale="130" zoomScaleNormal="130" workbookViewId="0" topLeftCell="A1">
      <selection activeCell="D2" sqref="D2:F2"/>
    </sheetView>
  </sheetViews>
  <sheetFormatPr defaultColWidth="9.140625" defaultRowHeight="12.75" customHeight="1"/>
  <cols>
    <col min="1" max="1" width="30.7109375" style="0" customWidth="1"/>
    <col min="2" max="2" width="13.7109375" style="0" customWidth="1"/>
    <col min="3" max="5" width="15.421875" style="0" customWidth="1"/>
    <col min="6" max="6" width="15.8515625" style="0" customWidth="1"/>
  </cols>
  <sheetData>
    <row r="1" spans="3:6" ht="12.75" customHeight="1">
      <c r="C1" s="70"/>
      <c r="D1" s="93" t="s">
        <v>219</v>
      </c>
      <c r="E1" s="94"/>
      <c r="F1" s="94"/>
    </row>
    <row r="2" spans="3:6" ht="12.75" customHeight="1">
      <c r="C2" s="70"/>
      <c r="D2" s="93" t="s">
        <v>110</v>
      </c>
      <c r="E2" s="94"/>
      <c r="F2" s="94"/>
    </row>
    <row r="3" spans="1:6" ht="16.5" customHeight="1">
      <c r="A3" s="48"/>
      <c r="B3" s="48"/>
      <c r="C3" s="73" t="s">
        <v>200</v>
      </c>
      <c r="D3" s="95" t="s">
        <v>201</v>
      </c>
      <c r="E3" s="95"/>
      <c r="F3" s="95"/>
    </row>
    <row r="4" spans="1:6" ht="15.75" customHeight="1">
      <c r="A4" s="48"/>
      <c r="B4" s="48"/>
      <c r="C4" s="72"/>
      <c r="D4" s="93" t="s">
        <v>203</v>
      </c>
      <c r="E4" s="95"/>
      <c r="F4" s="95"/>
    </row>
    <row r="5" spans="1:6" ht="15.75" customHeight="1">
      <c r="A5" s="48"/>
      <c r="B5" s="48"/>
      <c r="C5" s="72"/>
      <c r="D5" s="71"/>
      <c r="E5" s="74"/>
      <c r="F5" s="74"/>
    </row>
    <row r="6" spans="1:6" ht="39.75" customHeight="1">
      <c r="A6" s="96" t="s">
        <v>204</v>
      </c>
      <c r="B6" s="97"/>
      <c r="C6" s="97"/>
      <c r="D6" s="97"/>
      <c r="E6" s="97"/>
      <c r="F6" s="97"/>
    </row>
    <row r="7" spans="1:6" ht="89.25">
      <c r="A7" s="1" t="s">
        <v>28</v>
      </c>
      <c r="B7" s="10" t="s">
        <v>147</v>
      </c>
      <c r="C7" s="10" t="s">
        <v>205</v>
      </c>
      <c r="D7" s="10" t="s">
        <v>26</v>
      </c>
      <c r="E7" s="10" t="s">
        <v>206</v>
      </c>
      <c r="F7" s="17" t="s">
        <v>79</v>
      </c>
    </row>
    <row r="8" spans="1:6" ht="12.75">
      <c r="A8" s="1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2">
        <v>6</v>
      </c>
    </row>
    <row r="9" spans="1:6" ht="15">
      <c r="A9" s="86" t="s">
        <v>185</v>
      </c>
      <c r="B9" s="98"/>
      <c r="C9" s="98"/>
      <c r="D9" s="98"/>
      <c r="E9" s="98"/>
      <c r="F9" s="99"/>
    </row>
    <row r="10" spans="1:6" ht="38.25">
      <c r="A10" s="3" t="s">
        <v>111</v>
      </c>
      <c r="B10" s="39">
        <v>220068.1</v>
      </c>
      <c r="C10" s="39">
        <v>239264.3</v>
      </c>
      <c r="D10" s="39">
        <f>C10-B10</f>
        <v>19196.199999999983</v>
      </c>
      <c r="E10" s="39">
        <v>148641.8</v>
      </c>
      <c r="F10" s="75">
        <f aca="true" t="shared" si="0" ref="F10:F37">E10/C10*100</f>
        <v>62.12452087503234</v>
      </c>
    </row>
    <row r="11" spans="1:6" ht="38.25">
      <c r="A11" s="3" t="s">
        <v>32</v>
      </c>
      <c r="B11" s="12">
        <v>53731.5</v>
      </c>
      <c r="C11" s="12">
        <v>53731.5</v>
      </c>
      <c r="D11" s="4">
        <f>C11-B11</f>
        <v>0</v>
      </c>
      <c r="E11" s="4">
        <v>26114.1</v>
      </c>
      <c r="F11" s="75">
        <f t="shared" si="0"/>
        <v>48.60109991345858</v>
      </c>
    </row>
    <row r="12" spans="1:6" ht="12.75">
      <c r="A12" s="13" t="s">
        <v>33</v>
      </c>
      <c r="B12" s="14">
        <v>19720.6</v>
      </c>
      <c r="C12" s="14">
        <v>19720.6</v>
      </c>
      <c r="D12" s="53">
        <f>C12-B12</f>
        <v>0</v>
      </c>
      <c r="E12" s="53">
        <v>9394.7</v>
      </c>
      <c r="F12" s="80">
        <f t="shared" si="0"/>
        <v>47.6390170684462</v>
      </c>
    </row>
    <row r="13" spans="1:6" ht="38.25">
      <c r="A13" s="11" t="s">
        <v>112</v>
      </c>
      <c r="B13" s="35">
        <v>261425.3</v>
      </c>
      <c r="C13" s="35">
        <v>284514.4</v>
      </c>
      <c r="D13" s="53">
        <f>C13-B13</f>
        <v>23089.100000000035</v>
      </c>
      <c r="E13" s="4">
        <f>10846.8+163447.7</f>
        <v>174294.5</v>
      </c>
      <c r="F13" s="80">
        <f t="shared" si="0"/>
        <v>61.260343940412156</v>
      </c>
    </row>
    <row r="14" spans="1:6" ht="63.75">
      <c r="A14" s="11" t="s">
        <v>35</v>
      </c>
      <c r="B14" s="15">
        <v>65639.7</v>
      </c>
      <c r="C14" s="15">
        <v>65639.7</v>
      </c>
      <c r="D14" s="4">
        <f aca="true" t="shared" si="1" ref="D14:D37">C14-B14</f>
        <v>0</v>
      </c>
      <c r="E14" s="4">
        <v>38301.1</v>
      </c>
      <c r="F14" s="75">
        <f t="shared" si="0"/>
        <v>58.35051043804283</v>
      </c>
    </row>
    <row r="15" spans="1:8" ht="38.25">
      <c r="A15" s="11" t="s">
        <v>36</v>
      </c>
      <c r="B15" s="15">
        <v>17218.6</v>
      </c>
      <c r="C15" s="19">
        <v>16497.8</v>
      </c>
      <c r="D15" s="4">
        <f t="shared" si="1"/>
        <v>-720.7999999999993</v>
      </c>
      <c r="E15" s="4">
        <f>5497.5+1968.3</f>
        <v>7465.8</v>
      </c>
      <c r="F15" s="75">
        <f t="shared" si="0"/>
        <v>45.25330650147293</v>
      </c>
      <c r="H15" s="69"/>
    </row>
    <row r="16" spans="1:6" ht="25.5">
      <c r="A16" s="11" t="s">
        <v>37</v>
      </c>
      <c r="B16" s="15">
        <v>1056.6</v>
      </c>
      <c r="C16" s="15">
        <v>1056.6</v>
      </c>
      <c r="D16" s="4">
        <f t="shared" si="1"/>
        <v>0</v>
      </c>
      <c r="E16" s="4">
        <v>592.4</v>
      </c>
      <c r="F16" s="75">
        <f t="shared" si="0"/>
        <v>56.06662880938861</v>
      </c>
    </row>
    <row r="17" spans="1:6" ht="43.5" customHeight="1">
      <c r="A17" s="11" t="s">
        <v>113</v>
      </c>
      <c r="B17" s="15">
        <v>52</v>
      </c>
      <c r="C17" s="15">
        <v>52</v>
      </c>
      <c r="D17" s="4">
        <f t="shared" si="1"/>
        <v>0</v>
      </c>
      <c r="E17" s="4">
        <v>52</v>
      </c>
      <c r="F17" s="75">
        <f t="shared" si="0"/>
        <v>100</v>
      </c>
    </row>
    <row r="18" spans="1:6" ht="33" customHeight="1">
      <c r="A18" s="11" t="s">
        <v>148</v>
      </c>
      <c r="B18" s="15">
        <v>20327</v>
      </c>
      <c r="C18" s="15">
        <v>20327</v>
      </c>
      <c r="D18" s="4">
        <f t="shared" si="1"/>
        <v>0</v>
      </c>
      <c r="E18" s="4">
        <v>11162.1</v>
      </c>
      <c r="F18" s="75">
        <f t="shared" si="0"/>
        <v>54.91267771928962</v>
      </c>
    </row>
    <row r="19" spans="1:6" ht="43.5" customHeight="1">
      <c r="A19" s="11" t="s">
        <v>0</v>
      </c>
      <c r="B19" s="15">
        <v>2480.3</v>
      </c>
      <c r="C19" s="15">
        <v>2480.3</v>
      </c>
      <c r="D19" s="4">
        <f t="shared" si="1"/>
        <v>0</v>
      </c>
      <c r="E19" s="4">
        <v>1515.8</v>
      </c>
      <c r="F19" s="75">
        <f t="shared" si="0"/>
        <v>61.113574970769655</v>
      </c>
    </row>
    <row r="20" spans="1:6" ht="28.5" customHeight="1">
      <c r="A20" s="11" t="s">
        <v>38</v>
      </c>
      <c r="B20" s="15">
        <v>649.9</v>
      </c>
      <c r="C20" s="15">
        <v>649.9</v>
      </c>
      <c r="D20" s="4">
        <f t="shared" si="1"/>
        <v>0</v>
      </c>
      <c r="E20" s="4">
        <v>406.7</v>
      </c>
      <c r="F20" s="75">
        <f t="shared" si="0"/>
        <v>62.578858285890135</v>
      </c>
    </row>
    <row r="21" spans="1:6" ht="56.25" customHeight="1">
      <c r="A21" s="13" t="s">
        <v>34</v>
      </c>
      <c r="B21" s="16">
        <v>190.3</v>
      </c>
      <c r="C21" s="16">
        <v>145.8</v>
      </c>
      <c r="D21" s="5">
        <f t="shared" si="1"/>
        <v>-44.5</v>
      </c>
      <c r="E21" s="5">
        <v>0</v>
      </c>
      <c r="F21" s="79">
        <f t="shared" si="0"/>
        <v>0</v>
      </c>
    </row>
    <row r="22" spans="1:6" ht="34.5" customHeight="1">
      <c r="A22" s="13" t="s">
        <v>149</v>
      </c>
      <c r="B22" s="16">
        <v>2396.8</v>
      </c>
      <c r="C22" s="16">
        <v>2396.8</v>
      </c>
      <c r="D22" s="5">
        <f t="shared" si="1"/>
        <v>0</v>
      </c>
      <c r="E22" s="5">
        <v>0</v>
      </c>
      <c r="F22" s="79">
        <f t="shared" si="0"/>
        <v>0</v>
      </c>
    </row>
    <row r="23" spans="1:6" ht="43.5" customHeight="1">
      <c r="A23" s="13" t="s">
        <v>1</v>
      </c>
      <c r="B23" s="16">
        <v>80</v>
      </c>
      <c r="C23" s="16">
        <v>80</v>
      </c>
      <c r="D23" s="4">
        <f t="shared" si="1"/>
        <v>0</v>
      </c>
      <c r="E23" s="4">
        <v>0</v>
      </c>
      <c r="F23" s="75">
        <f t="shared" si="0"/>
        <v>0</v>
      </c>
    </row>
    <row r="24" spans="1:6" ht="56.25" customHeight="1">
      <c r="A24" s="11" t="s">
        <v>39</v>
      </c>
      <c r="B24" s="15">
        <v>5302.9</v>
      </c>
      <c r="C24" s="15">
        <v>4852.4</v>
      </c>
      <c r="D24" s="4">
        <f t="shared" si="1"/>
        <v>-450.5</v>
      </c>
      <c r="E24" s="4">
        <v>2780</v>
      </c>
      <c r="F24" s="75">
        <f t="shared" si="0"/>
        <v>57.29123732585937</v>
      </c>
    </row>
    <row r="25" spans="1:6" ht="36" customHeight="1">
      <c r="A25" s="18" t="s">
        <v>41</v>
      </c>
      <c r="B25" s="15">
        <v>10879</v>
      </c>
      <c r="C25" s="15">
        <v>10879</v>
      </c>
      <c r="D25" s="5">
        <f t="shared" si="1"/>
        <v>0</v>
      </c>
      <c r="E25" s="5">
        <f>5147.5+30.6+963.3</f>
        <v>6141.400000000001</v>
      </c>
      <c r="F25" s="79">
        <f t="shared" si="0"/>
        <v>56.45187976836107</v>
      </c>
    </row>
    <row r="26" spans="1:6" ht="29.25" customHeight="1">
      <c r="A26" s="11" t="s">
        <v>40</v>
      </c>
      <c r="B26" s="19">
        <v>975</v>
      </c>
      <c r="C26" s="19">
        <v>975</v>
      </c>
      <c r="D26" s="5">
        <f t="shared" si="1"/>
        <v>0</v>
      </c>
      <c r="E26" s="5">
        <f>234.7+65.3</f>
        <v>300</v>
      </c>
      <c r="F26" s="79">
        <f t="shared" si="0"/>
        <v>30.76923076923077</v>
      </c>
    </row>
    <row r="27" spans="1:6" ht="42" customHeight="1">
      <c r="A27" s="11" t="s">
        <v>112</v>
      </c>
      <c r="B27" s="15">
        <v>10468.5</v>
      </c>
      <c r="C27" s="15">
        <v>10402.5</v>
      </c>
      <c r="D27" s="4">
        <f t="shared" si="1"/>
        <v>-66</v>
      </c>
      <c r="E27" s="4">
        <f>3163.1+3839.8+41.7+48.8</f>
        <v>7093.4</v>
      </c>
      <c r="F27" s="79">
        <f t="shared" si="0"/>
        <v>68.18937755347272</v>
      </c>
    </row>
    <row r="28" spans="1:6" ht="131.25" customHeight="1">
      <c r="A28" s="13" t="s">
        <v>42</v>
      </c>
      <c r="B28" s="19">
        <v>6967.4</v>
      </c>
      <c r="C28" s="19">
        <v>6967.4</v>
      </c>
      <c r="D28" s="5">
        <f t="shared" si="1"/>
        <v>0</v>
      </c>
      <c r="E28" s="5">
        <v>5033.1</v>
      </c>
      <c r="F28" s="75">
        <f t="shared" si="0"/>
        <v>72.23785056118496</v>
      </c>
    </row>
    <row r="29" spans="1:6" ht="78.75" customHeight="1">
      <c r="A29" s="13" t="s">
        <v>207</v>
      </c>
      <c r="B29" s="19">
        <v>0</v>
      </c>
      <c r="C29" s="19">
        <v>6000</v>
      </c>
      <c r="D29" s="5">
        <f t="shared" si="1"/>
        <v>6000</v>
      </c>
      <c r="E29" s="5">
        <v>0</v>
      </c>
      <c r="F29" s="75">
        <f t="shared" si="0"/>
        <v>0</v>
      </c>
    </row>
    <row r="30" spans="1:6" ht="45" customHeight="1">
      <c r="A30" s="11" t="s">
        <v>112</v>
      </c>
      <c r="B30" s="19">
        <v>33530.5</v>
      </c>
      <c r="C30" s="19">
        <v>33156.9</v>
      </c>
      <c r="D30" s="5">
        <f t="shared" si="1"/>
        <v>-373.59999999999854</v>
      </c>
      <c r="E30" s="5">
        <f>12864+5577.7</f>
        <v>18441.7</v>
      </c>
      <c r="F30" s="75">
        <f t="shared" si="0"/>
        <v>55.619493981644844</v>
      </c>
    </row>
    <row r="31" spans="1:6" ht="47.25" customHeight="1">
      <c r="A31" s="11" t="s">
        <v>43</v>
      </c>
      <c r="B31" s="15">
        <v>7528.1</v>
      </c>
      <c r="C31" s="15">
        <v>7595.4</v>
      </c>
      <c r="D31" s="5">
        <f t="shared" si="1"/>
        <v>67.29999999999927</v>
      </c>
      <c r="E31" s="5">
        <v>3901.6</v>
      </c>
      <c r="F31" s="75">
        <f t="shared" si="0"/>
        <v>51.36793322274008</v>
      </c>
    </row>
    <row r="32" spans="1:6" ht="30.75" customHeight="1">
      <c r="A32" s="11" t="s">
        <v>150</v>
      </c>
      <c r="B32" s="15">
        <v>1000</v>
      </c>
      <c r="C32" s="15">
        <v>3012.7</v>
      </c>
      <c r="D32" s="5">
        <f t="shared" si="1"/>
        <v>2012.6999999999998</v>
      </c>
      <c r="E32" s="5">
        <f>0+0</f>
        <v>0</v>
      </c>
      <c r="F32" s="75">
        <f t="shared" si="0"/>
        <v>0</v>
      </c>
    </row>
    <row r="33" spans="1:6" ht="79.5" customHeight="1">
      <c r="A33" s="11" t="s">
        <v>117</v>
      </c>
      <c r="B33" s="15">
        <v>30064.9</v>
      </c>
      <c r="C33" s="15">
        <v>28835.6</v>
      </c>
      <c r="D33" s="5">
        <f t="shared" si="1"/>
        <v>-1229.300000000003</v>
      </c>
      <c r="E33" s="5">
        <f>0+0+0</f>
        <v>0</v>
      </c>
      <c r="F33" s="75">
        <f t="shared" si="0"/>
        <v>0</v>
      </c>
    </row>
    <row r="34" spans="1:6" ht="84" customHeight="1">
      <c r="A34" s="11" t="s">
        <v>115</v>
      </c>
      <c r="B34" s="15">
        <v>294.4</v>
      </c>
      <c r="C34" s="54">
        <v>294.4</v>
      </c>
      <c r="D34" s="5">
        <f t="shared" si="1"/>
        <v>0</v>
      </c>
      <c r="E34" s="5">
        <v>80.3</v>
      </c>
      <c r="F34" s="75">
        <f t="shared" si="0"/>
        <v>27.275815217391308</v>
      </c>
    </row>
    <row r="35" spans="1:6" ht="66.75" customHeight="1">
      <c r="A35" s="11" t="s">
        <v>116</v>
      </c>
      <c r="B35" s="15">
        <v>2655.7</v>
      </c>
      <c r="C35" s="54">
        <v>2655.7</v>
      </c>
      <c r="D35" s="5">
        <f t="shared" si="1"/>
        <v>0</v>
      </c>
      <c r="E35" s="5">
        <v>1961.9</v>
      </c>
      <c r="F35" s="75">
        <f t="shared" si="0"/>
        <v>73.87506118914034</v>
      </c>
    </row>
    <row r="36" spans="1:6" ht="48" customHeight="1">
      <c r="A36" s="11" t="s">
        <v>172</v>
      </c>
      <c r="B36" s="15">
        <v>0</v>
      </c>
      <c r="C36" s="54">
        <v>1802.8</v>
      </c>
      <c r="D36" s="5">
        <f t="shared" si="1"/>
        <v>1802.8</v>
      </c>
      <c r="E36" s="5">
        <v>901.4</v>
      </c>
      <c r="F36" s="75">
        <f t="shared" si="0"/>
        <v>50</v>
      </c>
    </row>
    <row r="37" spans="1:6" ht="71.25" customHeight="1">
      <c r="A37" s="11" t="s">
        <v>173</v>
      </c>
      <c r="B37" s="15">
        <v>0</v>
      </c>
      <c r="C37" s="54">
        <v>1043.4</v>
      </c>
      <c r="D37" s="5">
        <f t="shared" si="1"/>
        <v>1043.4</v>
      </c>
      <c r="E37" s="5">
        <v>0</v>
      </c>
      <c r="F37" s="75">
        <f t="shared" si="0"/>
        <v>0</v>
      </c>
    </row>
    <row r="38" spans="1:6" ht="15.75">
      <c r="A38" s="7" t="s">
        <v>186</v>
      </c>
      <c r="B38" s="9">
        <f>SUM(B10:B37)</f>
        <v>774703.1000000001</v>
      </c>
      <c r="C38" s="9">
        <f>SUM(C10:C37)</f>
        <v>825029.9000000003</v>
      </c>
      <c r="D38" s="6">
        <f>C38-B38</f>
        <v>50326.80000000016</v>
      </c>
      <c r="E38" s="9">
        <f>SUM(E10:E37)</f>
        <v>464575.8</v>
      </c>
      <c r="F38" s="76">
        <f>E38/C38*100</f>
        <v>56.31017736448095</v>
      </c>
    </row>
    <row r="39" spans="1:6" ht="15">
      <c r="A39" s="86" t="s">
        <v>187</v>
      </c>
      <c r="B39" s="87"/>
      <c r="C39" s="87"/>
      <c r="D39" s="87"/>
      <c r="E39" s="87"/>
      <c r="F39" s="88"/>
    </row>
    <row r="40" spans="1:6" ht="38.25">
      <c r="A40" s="11" t="s">
        <v>43</v>
      </c>
      <c r="B40" s="23">
        <v>3996.6</v>
      </c>
      <c r="C40" s="23">
        <v>4259</v>
      </c>
      <c r="D40" s="4">
        <f aca="true" t="shared" si="2" ref="D40:D52">C40-B40</f>
        <v>262.4000000000001</v>
      </c>
      <c r="E40" s="4">
        <v>2070.4</v>
      </c>
      <c r="F40" s="75">
        <f aca="true" t="shared" si="3" ref="F40:F51">E40/C40*100</f>
        <v>48.612350316975814</v>
      </c>
    </row>
    <row r="41" spans="1:6" ht="25.5">
      <c r="A41" s="11" t="s">
        <v>44</v>
      </c>
      <c r="B41" s="23">
        <v>5920</v>
      </c>
      <c r="C41" s="23">
        <v>5920</v>
      </c>
      <c r="D41" s="4">
        <f t="shared" si="2"/>
        <v>0</v>
      </c>
      <c r="E41" s="4">
        <v>3059</v>
      </c>
      <c r="F41" s="75">
        <f t="shared" si="3"/>
        <v>51.6722972972973</v>
      </c>
    </row>
    <row r="42" spans="1:6" ht="38.25">
      <c r="A42" s="11" t="s">
        <v>2</v>
      </c>
      <c r="B42" s="23">
        <v>272</v>
      </c>
      <c r="C42" s="23">
        <v>272</v>
      </c>
      <c r="D42" s="4">
        <f t="shared" si="2"/>
        <v>0</v>
      </c>
      <c r="E42" s="4">
        <v>155.7</v>
      </c>
      <c r="F42" s="75">
        <f t="shared" si="3"/>
        <v>57.24264705882353</v>
      </c>
    </row>
    <row r="43" spans="1:6" ht="63.75">
      <c r="A43" s="11" t="s">
        <v>3</v>
      </c>
      <c r="B43" s="23">
        <v>25</v>
      </c>
      <c r="C43" s="23">
        <v>25</v>
      </c>
      <c r="D43" s="4">
        <f t="shared" si="2"/>
        <v>0</v>
      </c>
      <c r="E43" s="4">
        <v>11</v>
      </c>
      <c r="F43" s="75">
        <f t="shared" si="3"/>
        <v>44</v>
      </c>
    </row>
    <row r="44" spans="1:6" ht="25.5">
      <c r="A44" s="20" t="s">
        <v>4</v>
      </c>
      <c r="B44" s="21">
        <v>135</v>
      </c>
      <c r="C44" s="21">
        <v>135</v>
      </c>
      <c r="D44" s="4">
        <f t="shared" si="2"/>
        <v>0</v>
      </c>
      <c r="E44" s="4">
        <v>67.6</v>
      </c>
      <c r="F44" s="75">
        <f t="shared" si="3"/>
        <v>50.07407407407407</v>
      </c>
    </row>
    <row r="45" spans="1:6" ht="55.5" customHeight="1">
      <c r="A45" s="22" t="s">
        <v>5</v>
      </c>
      <c r="B45" s="23">
        <v>30</v>
      </c>
      <c r="C45" s="23">
        <v>30</v>
      </c>
      <c r="D45" s="4">
        <f t="shared" si="2"/>
        <v>0</v>
      </c>
      <c r="E45" s="4">
        <v>8</v>
      </c>
      <c r="F45" s="75">
        <f t="shared" si="3"/>
        <v>26.666666666666668</v>
      </c>
    </row>
    <row r="46" spans="1:6" ht="91.5" customHeight="1">
      <c r="A46" s="22" t="s">
        <v>74</v>
      </c>
      <c r="B46" s="23">
        <v>50</v>
      </c>
      <c r="C46" s="23">
        <v>50</v>
      </c>
      <c r="D46" s="4">
        <f t="shared" si="2"/>
        <v>0</v>
      </c>
      <c r="E46" s="4">
        <v>15</v>
      </c>
      <c r="F46" s="75">
        <f t="shared" si="3"/>
        <v>30</v>
      </c>
    </row>
    <row r="47" spans="1:6" ht="70.5" customHeight="1">
      <c r="A47" s="22" t="s">
        <v>114</v>
      </c>
      <c r="B47" s="23">
        <v>30308.9</v>
      </c>
      <c r="C47" s="23">
        <v>30308.9</v>
      </c>
      <c r="D47" s="4">
        <f t="shared" si="2"/>
        <v>0</v>
      </c>
      <c r="E47" s="4">
        <v>17501.6</v>
      </c>
      <c r="F47" s="75">
        <f t="shared" si="3"/>
        <v>57.74409496880454</v>
      </c>
    </row>
    <row r="48" spans="1:6" ht="30.75" customHeight="1">
      <c r="A48" s="22" t="s">
        <v>38</v>
      </c>
      <c r="B48" s="23">
        <v>162.7</v>
      </c>
      <c r="C48" s="23">
        <v>162.7</v>
      </c>
      <c r="D48" s="4">
        <f t="shared" si="2"/>
        <v>0</v>
      </c>
      <c r="E48" s="4">
        <v>81.4</v>
      </c>
      <c r="F48" s="75">
        <f t="shared" si="3"/>
        <v>50.03073140749847</v>
      </c>
    </row>
    <row r="49" spans="1:6" ht="132" customHeight="1">
      <c r="A49" s="13" t="s">
        <v>42</v>
      </c>
      <c r="B49" s="23">
        <v>281.3</v>
      </c>
      <c r="C49" s="23">
        <v>281.3</v>
      </c>
      <c r="D49" s="4">
        <f t="shared" si="2"/>
        <v>0</v>
      </c>
      <c r="E49" s="4">
        <v>209.7</v>
      </c>
      <c r="F49" s="75">
        <f t="shared" si="3"/>
        <v>74.54674724493422</v>
      </c>
    </row>
    <row r="50" spans="1:6" ht="81" customHeight="1">
      <c r="A50" s="11" t="s">
        <v>117</v>
      </c>
      <c r="B50" s="23">
        <v>2788.4</v>
      </c>
      <c r="C50" s="23">
        <v>2788.4</v>
      </c>
      <c r="D50" s="4">
        <f t="shared" si="2"/>
        <v>0</v>
      </c>
      <c r="E50" s="4">
        <v>697.1</v>
      </c>
      <c r="F50" s="75">
        <f t="shared" si="3"/>
        <v>25</v>
      </c>
    </row>
    <row r="51" spans="1:6" ht="31.5" customHeight="1">
      <c r="A51" s="11" t="s">
        <v>208</v>
      </c>
      <c r="B51" s="23">
        <v>0</v>
      </c>
      <c r="C51" s="23">
        <v>5600</v>
      </c>
      <c r="D51" s="4">
        <f t="shared" si="2"/>
        <v>5600</v>
      </c>
      <c r="E51" s="4">
        <v>0</v>
      </c>
      <c r="F51" s="75">
        <f t="shared" si="3"/>
        <v>0</v>
      </c>
    </row>
    <row r="52" spans="1:6" ht="15.75">
      <c r="A52" s="7" t="s">
        <v>188</v>
      </c>
      <c r="B52" s="6">
        <f>SUM(B40:B51)</f>
        <v>43969.9</v>
      </c>
      <c r="C52" s="6">
        <f>SUM(C40:C51)</f>
        <v>49832.3</v>
      </c>
      <c r="D52" s="6">
        <f t="shared" si="2"/>
        <v>5862.4000000000015</v>
      </c>
      <c r="E52" s="6">
        <f>SUM(E40:E51)</f>
        <v>23876.5</v>
      </c>
      <c r="F52" s="76">
        <f>E52/C52*100</f>
        <v>47.913702558380805</v>
      </c>
    </row>
    <row r="53" spans="1:6" ht="12.75">
      <c r="A53" s="86" t="s">
        <v>189</v>
      </c>
      <c r="B53" s="89"/>
      <c r="C53" s="89"/>
      <c r="D53" s="89"/>
      <c r="E53" s="89"/>
      <c r="F53" s="90"/>
    </row>
    <row r="54" spans="1:6" ht="63.75">
      <c r="A54" s="3" t="s">
        <v>118</v>
      </c>
      <c r="B54" s="39">
        <v>18238.5</v>
      </c>
      <c r="C54" s="39">
        <v>18201.9</v>
      </c>
      <c r="D54" s="4">
        <f aca="true" t="shared" si="4" ref="D54:D63">C54-B54</f>
        <v>-36.599999999998545</v>
      </c>
      <c r="E54" s="43">
        <v>8740.9</v>
      </c>
      <c r="F54" s="39">
        <f aca="true" t="shared" si="5" ref="F54:F63">E54/C54*100</f>
        <v>48.0219098006252</v>
      </c>
    </row>
    <row r="55" spans="1:6" ht="76.5">
      <c r="A55" s="3" t="s">
        <v>119</v>
      </c>
      <c r="B55" s="39">
        <v>12961</v>
      </c>
      <c r="C55" s="39">
        <v>12961</v>
      </c>
      <c r="D55" s="4">
        <f t="shared" si="4"/>
        <v>0</v>
      </c>
      <c r="E55" s="43">
        <v>6188.1</v>
      </c>
      <c r="F55" s="39">
        <f t="shared" si="5"/>
        <v>47.74400123447265</v>
      </c>
    </row>
    <row r="56" spans="1:6" ht="51">
      <c r="A56" s="3" t="s">
        <v>209</v>
      </c>
      <c r="B56" s="39">
        <v>0</v>
      </c>
      <c r="C56" s="39">
        <v>1939.4</v>
      </c>
      <c r="D56" s="4">
        <f t="shared" si="4"/>
        <v>1939.4</v>
      </c>
      <c r="E56" s="43">
        <v>1939.4</v>
      </c>
      <c r="F56" s="39">
        <f t="shared" si="5"/>
        <v>100</v>
      </c>
    </row>
    <row r="57" spans="1:6" ht="102">
      <c r="A57" s="22" t="s">
        <v>45</v>
      </c>
      <c r="B57" s="23">
        <v>672</v>
      </c>
      <c r="C57" s="23">
        <v>672</v>
      </c>
      <c r="D57" s="4">
        <f t="shared" si="4"/>
        <v>0</v>
      </c>
      <c r="E57" s="4">
        <v>336.7</v>
      </c>
      <c r="F57" s="75">
        <f t="shared" si="5"/>
        <v>50.10416666666666</v>
      </c>
    </row>
    <row r="58" spans="1:6" ht="102">
      <c r="A58" s="27" t="s">
        <v>46</v>
      </c>
      <c r="B58" s="30">
        <v>50</v>
      </c>
      <c r="C58" s="30">
        <v>50</v>
      </c>
      <c r="D58" s="4">
        <f t="shared" si="4"/>
        <v>0</v>
      </c>
      <c r="E58" s="4">
        <v>25.1</v>
      </c>
      <c r="F58" s="75">
        <f t="shared" si="5"/>
        <v>50.2</v>
      </c>
    </row>
    <row r="59" spans="1:6" ht="127.5">
      <c r="A59" s="11" t="s">
        <v>80</v>
      </c>
      <c r="B59" s="23">
        <v>195.6</v>
      </c>
      <c r="C59" s="23">
        <v>195.6</v>
      </c>
      <c r="D59" s="4">
        <f t="shared" si="4"/>
        <v>0</v>
      </c>
      <c r="E59" s="4">
        <v>2.6</v>
      </c>
      <c r="F59" s="75">
        <f t="shared" si="5"/>
        <v>1.329243353783231</v>
      </c>
    </row>
    <row r="60" spans="1:6" ht="51">
      <c r="A60" s="11" t="s">
        <v>120</v>
      </c>
      <c r="B60" s="23">
        <v>500</v>
      </c>
      <c r="C60" s="23">
        <v>500</v>
      </c>
      <c r="D60" s="4">
        <f t="shared" si="4"/>
        <v>0</v>
      </c>
      <c r="E60" s="4">
        <v>19</v>
      </c>
      <c r="F60" s="75">
        <f t="shared" si="5"/>
        <v>3.8</v>
      </c>
    </row>
    <row r="61" spans="1:6" s="48" customFormat="1" ht="38.25">
      <c r="A61" s="61" t="s">
        <v>174</v>
      </c>
      <c r="B61" s="78">
        <v>0</v>
      </c>
      <c r="C61" s="78">
        <v>625.9</v>
      </c>
      <c r="D61" s="5">
        <f t="shared" si="4"/>
        <v>625.9</v>
      </c>
      <c r="E61" s="68">
        <v>0</v>
      </c>
      <c r="F61" s="79">
        <f t="shared" si="5"/>
        <v>0</v>
      </c>
    </row>
    <row r="62" spans="1:6" s="48" customFormat="1" ht="63.75">
      <c r="A62" s="61" t="s">
        <v>175</v>
      </c>
      <c r="B62" s="78">
        <v>0</v>
      </c>
      <c r="C62" s="78">
        <v>0</v>
      </c>
      <c r="D62" s="5">
        <f t="shared" si="4"/>
        <v>0</v>
      </c>
      <c r="E62" s="68">
        <v>0</v>
      </c>
      <c r="F62" s="79">
        <v>0</v>
      </c>
    </row>
    <row r="63" spans="1:6" ht="15.75">
      <c r="A63" s="28" t="s">
        <v>188</v>
      </c>
      <c r="B63" s="29">
        <f>SUM(B54:B62)</f>
        <v>32617.1</v>
      </c>
      <c r="C63" s="29">
        <f>SUM(C54:C62)</f>
        <v>35145.8</v>
      </c>
      <c r="D63" s="6">
        <f t="shared" si="4"/>
        <v>2528.7000000000044</v>
      </c>
      <c r="E63" s="29">
        <f>SUM(E54:E60)</f>
        <v>17251.8</v>
      </c>
      <c r="F63" s="76">
        <f t="shared" si="5"/>
        <v>49.08637731962282</v>
      </c>
    </row>
    <row r="64" spans="1:6" ht="12.75">
      <c r="A64" s="86" t="s">
        <v>190</v>
      </c>
      <c r="B64" s="89"/>
      <c r="C64" s="89"/>
      <c r="D64" s="89"/>
      <c r="E64" s="89"/>
      <c r="F64" s="90"/>
    </row>
    <row r="65" spans="1:6" ht="51">
      <c r="A65" s="11" t="s">
        <v>7</v>
      </c>
      <c r="B65" s="23">
        <v>750</v>
      </c>
      <c r="C65" s="23">
        <v>570</v>
      </c>
      <c r="D65" s="4">
        <f aca="true" t="shared" si="6" ref="D65:D72">C65-B65</f>
        <v>-180</v>
      </c>
      <c r="E65" s="4">
        <v>245</v>
      </c>
      <c r="F65" s="75">
        <f aca="true" t="shared" si="7" ref="F65:F72">E65/C65*100</f>
        <v>42.98245614035088</v>
      </c>
    </row>
    <row r="66" spans="1:6" ht="38.25">
      <c r="A66" s="11" t="s">
        <v>8</v>
      </c>
      <c r="B66" s="23">
        <v>90</v>
      </c>
      <c r="C66" s="23">
        <v>90</v>
      </c>
      <c r="D66" s="4">
        <f t="shared" si="6"/>
        <v>0</v>
      </c>
      <c r="E66" s="4">
        <v>0</v>
      </c>
      <c r="F66" s="75">
        <f t="shared" si="7"/>
        <v>0</v>
      </c>
    </row>
    <row r="67" spans="1:6" ht="51">
      <c r="A67" s="11" t="s">
        <v>9</v>
      </c>
      <c r="B67" s="23">
        <v>85</v>
      </c>
      <c r="C67" s="23">
        <v>85</v>
      </c>
      <c r="D67" s="4">
        <f t="shared" si="6"/>
        <v>0</v>
      </c>
      <c r="E67" s="4">
        <v>0</v>
      </c>
      <c r="F67" s="75">
        <f t="shared" si="7"/>
        <v>0</v>
      </c>
    </row>
    <row r="68" spans="1:6" ht="51">
      <c r="A68" s="22" t="s">
        <v>10</v>
      </c>
      <c r="B68" s="23">
        <v>75</v>
      </c>
      <c r="C68" s="23">
        <v>75</v>
      </c>
      <c r="D68" s="4">
        <f t="shared" si="6"/>
        <v>0</v>
      </c>
      <c r="E68" s="4">
        <v>0</v>
      </c>
      <c r="F68" s="75">
        <f t="shared" si="7"/>
        <v>0</v>
      </c>
    </row>
    <row r="69" spans="1:6" ht="81" customHeight="1">
      <c r="A69" s="22" t="s">
        <v>11</v>
      </c>
      <c r="B69" s="23">
        <v>30</v>
      </c>
      <c r="C69" s="23">
        <v>30</v>
      </c>
      <c r="D69" s="4">
        <f t="shared" si="6"/>
        <v>0</v>
      </c>
      <c r="E69" s="4">
        <v>0</v>
      </c>
      <c r="F69" s="75">
        <f t="shared" si="7"/>
        <v>0</v>
      </c>
    </row>
    <row r="70" spans="1:6" ht="60.75" customHeight="1">
      <c r="A70" s="31" t="s">
        <v>218</v>
      </c>
      <c r="B70" s="52">
        <v>0</v>
      </c>
      <c r="C70" s="52">
        <v>150</v>
      </c>
      <c r="D70" s="4">
        <f t="shared" si="6"/>
        <v>150</v>
      </c>
      <c r="E70" s="49">
        <v>0</v>
      </c>
      <c r="F70" s="75">
        <f t="shared" si="7"/>
        <v>0</v>
      </c>
    </row>
    <row r="71" spans="1:6" ht="25.5">
      <c r="A71" s="31" t="s">
        <v>104</v>
      </c>
      <c r="B71" s="52">
        <v>6421.8</v>
      </c>
      <c r="C71" s="52">
        <v>7061.6</v>
      </c>
      <c r="D71" s="4">
        <f t="shared" si="6"/>
        <v>639.8000000000002</v>
      </c>
      <c r="E71" s="49">
        <v>1877.7</v>
      </c>
      <c r="F71" s="75">
        <f t="shared" si="7"/>
        <v>26.590291152146822</v>
      </c>
    </row>
    <row r="72" spans="1:6" ht="102">
      <c r="A72" s="31" t="s">
        <v>202</v>
      </c>
      <c r="B72" s="52">
        <v>2588.1</v>
      </c>
      <c r="C72" s="52">
        <v>4264.1</v>
      </c>
      <c r="D72" s="4">
        <f t="shared" si="6"/>
        <v>1676.0000000000005</v>
      </c>
      <c r="E72" s="49">
        <v>0</v>
      </c>
      <c r="F72" s="75">
        <f t="shared" si="7"/>
        <v>0</v>
      </c>
    </row>
    <row r="73" spans="1:6" ht="15.75">
      <c r="A73" s="28" t="s">
        <v>186</v>
      </c>
      <c r="B73" s="29">
        <f>SUM(B65:B72)</f>
        <v>10039.9</v>
      </c>
      <c r="C73" s="29">
        <f>SUM(C65:C72)</f>
        <v>12325.7</v>
      </c>
      <c r="D73" s="6">
        <f aca="true" t="shared" si="8" ref="D73:D129">C73-B73</f>
        <v>2285.800000000001</v>
      </c>
      <c r="E73" s="29">
        <f>SUM(E65:E72)</f>
        <v>2122.7</v>
      </c>
      <c r="F73" s="76">
        <f aca="true" t="shared" si="9" ref="F73:F83">E73/C73*100</f>
        <v>17.221739941747728</v>
      </c>
    </row>
    <row r="74" spans="1:6" ht="34.5" customHeight="1">
      <c r="A74" s="91" t="s">
        <v>191</v>
      </c>
      <c r="B74" s="92"/>
      <c r="C74" s="89"/>
      <c r="D74" s="89"/>
      <c r="E74" s="89"/>
      <c r="F74" s="90"/>
    </row>
    <row r="75" spans="1:6" ht="63.75">
      <c r="A75" s="22" t="s">
        <v>121</v>
      </c>
      <c r="B75" s="35">
        <v>20</v>
      </c>
      <c r="C75" s="35">
        <v>20</v>
      </c>
      <c r="D75" s="4">
        <f t="shared" si="8"/>
        <v>0</v>
      </c>
      <c r="E75" s="4">
        <v>5</v>
      </c>
      <c r="F75" s="75">
        <f t="shared" si="9"/>
        <v>25</v>
      </c>
    </row>
    <row r="76" spans="1:6" ht="89.25">
      <c r="A76" s="22" t="s">
        <v>217</v>
      </c>
      <c r="B76" s="35">
        <v>4.4</v>
      </c>
      <c r="C76" s="35">
        <v>4.4</v>
      </c>
      <c r="D76" s="4">
        <f t="shared" si="8"/>
        <v>0</v>
      </c>
      <c r="E76" s="4">
        <v>1.6</v>
      </c>
      <c r="F76" s="75">
        <f t="shared" si="9"/>
        <v>36.36363636363637</v>
      </c>
    </row>
    <row r="77" spans="1:6" ht="63.75">
      <c r="A77" s="22" t="s">
        <v>151</v>
      </c>
      <c r="B77" s="35">
        <v>46.6</v>
      </c>
      <c r="C77" s="35">
        <v>46.6</v>
      </c>
      <c r="D77" s="4">
        <f t="shared" si="8"/>
        <v>0</v>
      </c>
      <c r="E77" s="4">
        <v>17.3</v>
      </c>
      <c r="F77" s="75">
        <f t="shared" si="9"/>
        <v>37.1244635193133</v>
      </c>
    </row>
    <row r="78" spans="1:6" ht="51">
      <c r="A78" s="22" t="s">
        <v>47</v>
      </c>
      <c r="B78" s="35">
        <v>669.9</v>
      </c>
      <c r="C78" s="35">
        <v>669.9</v>
      </c>
      <c r="D78" s="4">
        <f t="shared" si="8"/>
        <v>0</v>
      </c>
      <c r="E78" s="4">
        <v>233.1</v>
      </c>
      <c r="F78" s="75">
        <f t="shared" si="9"/>
        <v>34.79623824451411</v>
      </c>
    </row>
    <row r="79" spans="1:6" ht="76.5">
      <c r="A79" s="32" t="s">
        <v>122</v>
      </c>
      <c r="B79" s="33">
        <v>354.1</v>
      </c>
      <c r="C79" s="33">
        <v>244.8</v>
      </c>
      <c r="D79" s="4">
        <f t="shared" si="8"/>
        <v>-109.30000000000001</v>
      </c>
      <c r="E79" s="4">
        <v>0</v>
      </c>
      <c r="F79" s="75">
        <f t="shared" si="9"/>
        <v>0</v>
      </c>
    </row>
    <row r="80" spans="1:6" ht="89.25">
      <c r="A80" s="81" t="s">
        <v>210</v>
      </c>
      <c r="B80" s="82">
        <v>0</v>
      </c>
      <c r="C80" s="82">
        <v>38</v>
      </c>
      <c r="D80" s="4">
        <f t="shared" si="8"/>
        <v>38</v>
      </c>
      <c r="E80" s="4">
        <v>0</v>
      </c>
      <c r="F80" s="75">
        <f t="shared" si="9"/>
        <v>0</v>
      </c>
    </row>
    <row r="81" spans="1:6" ht="54" customHeight="1">
      <c r="A81" s="31" t="s">
        <v>48</v>
      </c>
      <c r="B81" s="37">
        <v>20</v>
      </c>
      <c r="C81" s="37">
        <v>20</v>
      </c>
      <c r="D81" s="4">
        <f t="shared" si="8"/>
        <v>0</v>
      </c>
      <c r="E81" s="4">
        <v>0</v>
      </c>
      <c r="F81" s="75">
        <f t="shared" si="9"/>
        <v>0</v>
      </c>
    </row>
    <row r="82" spans="1:6" ht="149.25" customHeight="1">
      <c r="A82" s="31" t="s">
        <v>211</v>
      </c>
      <c r="B82" s="37">
        <v>0</v>
      </c>
      <c r="C82" s="37">
        <v>15.7</v>
      </c>
      <c r="D82" s="4">
        <f t="shared" si="8"/>
        <v>15.7</v>
      </c>
      <c r="E82" s="49">
        <v>0</v>
      </c>
      <c r="F82" s="75">
        <f t="shared" si="9"/>
        <v>0</v>
      </c>
    </row>
    <row r="83" spans="1:6" ht="15.75">
      <c r="A83" s="38" t="s">
        <v>188</v>
      </c>
      <c r="B83" s="29">
        <f>SUM(B75:B82)</f>
        <v>1115</v>
      </c>
      <c r="C83" s="29">
        <f>SUM(C75:C82)</f>
        <v>1059.4</v>
      </c>
      <c r="D83" s="6">
        <f t="shared" si="8"/>
        <v>-55.59999999999991</v>
      </c>
      <c r="E83" s="29">
        <f>SUM(E75:E82)</f>
        <v>257</v>
      </c>
      <c r="F83" s="76">
        <f t="shared" si="9"/>
        <v>24.25901453653011</v>
      </c>
    </row>
    <row r="84" spans="1:6" ht="18" customHeight="1">
      <c r="A84" s="100" t="s">
        <v>192</v>
      </c>
      <c r="B84" s="89"/>
      <c r="C84" s="89"/>
      <c r="D84" s="89"/>
      <c r="E84" s="89"/>
      <c r="F84" s="90"/>
    </row>
    <row r="85" spans="1:6" ht="37.5" customHeight="1">
      <c r="A85" s="11" t="s">
        <v>53</v>
      </c>
      <c r="B85" s="35">
        <v>8497.3</v>
      </c>
      <c r="C85" s="35">
        <v>8510.1</v>
      </c>
      <c r="D85" s="4">
        <f t="shared" si="8"/>
        <v>12.800000000001091</v>
      </c>
      <c r="E85" s="4">
        <v>3974.5</v>
      </c>
      <c r="F85" s="75">
        <f aca="true" t="shared" si="10" ref="F85:F129">E85/C85*100</f>
        <v>46.703328985558336</v>
      </c>
    </row>
    <row r="86" spans="1:6" ht="78.75" customHeight="1">
      <c r="A86" s="11" t="s">
        <v>176</v>
      </c>
      <c r="B86" s="35">
        <v>0</v>
      </c>
      <c r="C86" s="35">
        <v>305.7</v>
      </c>
      <c r="D86" s="4">
        <f t="shared" si="8"/>
        <v>305.7</v>
      </c>
      <c r="E86" s="4">
        <v>0</v>
      </c>
      <c r="F86" s="75">
        <f t="shared" si="10"/>
        <v>0</v>
      </c>
    </row>
    <row r="87" spans="1:6" ht="80.25" customHeight="1">
      <c r="A87" s="11" t="s">
        <v>177</v>
      </c>
      <c r="B87" s="35">
        <v>0</v>
      </c>
      <c r="C87" s="35">
        <v>41.2</v>
      </c>
      <c r="D87" s="4">
        <f t="shared" si="8"/>
        <v>41.2</v>
      </c>
      <c r="E87" s="4">
        <v>0</v>
      </c>
      <c r="F87" s="75">
        <f t="shared" si="10"/>
        <v>0</v>
      </c>
    </row>
    <row r="88" spans="1:6" ht="38.25">
      <c r="A88" s="63" t="s">
        <v>81</v>
      </c>
      <c r="B88" s="66">
        <v>0</v>
      </c>
      <c r="C88" s="66">
        <v>65.2</v>
      </c>
      <c r="D88" s="5">
        <f t="shared" si="8"/>
        <v>65.2</v>
      </c>
      <c r="E88" s="5">
        <v>0</v>
      </c>
      <c r="F88" s="79">
        <f t="shared" si="10"/>
        <v>0</v>
      </c>
    </row>
    <row r="89" spans="1:6" ht="51">
      <c r="A89" s="25" t="s">
        <v>82</v>
      </c>
      <c r="B89" s="40">
        <v>1000</v>
      </c>
      <c r="C89" s="40">
        <v>1000</v>
      </c>
      <c r="D89" s="4">
        <f t="shared" si="8"/>
        <v>0</v>
      </c>
      <c r="E89" s="4">
        <v>261.3</v>
      </c>
      <c r="F89" s="75">
        <f t="shared" si="10"/>
        <v>26.130000000000003</v>
      </c>
    </row>
    <row r="90" spans="1:6" ht="38.25">
      <c r="A90" s="61" t="s">
        <v>178</v>
      </c>
      <c r="B90" s="62">
        <v>0</v>
      </c>
      <c r="C90" s="62">
        <v>1997.6</v>
      </c>
      <c r="D90" s="5">
        <f t="shared" si="8"/>
        <v>1997.6</v>
      </c>
      <c r="E90" s="5">
        <v>0</v>
      </c>
      <c r="F90" s="79">
        <f t="shared" si="10"/>
        <v>0</v>
      </c>
    </row>
    <row r="91" spans="1:6" ht="51">
      <c r="A91" s="61" t="s">
        <v>212</v>
      </c>
      <c r="B91" s="62">
        <v>0</v>
      </c>
      <c r="C91" s="62">
        <v>150018.9</v>
      </c>
      <c r="D91" s="5">
        <f t="shared" si="8"/>
        <v>150018.9</v>
      </c>
      <c r="E91" s="5">
        <v>0</v>
      </c>
      <c r="F91" s="79">
        <f t="shared" si="10"/>
        <v>0</v>
      </c>
    </row>
    <row r="92" spans="1:6" ht="63.75">
      <c r="A92" s="61" t="s">
        <v>213</v>
      </c>
      <c r="B92" s="62">
        <v>0</v>
      </c>
      <c r="C92" s="62">
        <v>24000</v>
      </c>
      <c r="D92" s="5">
        <f t="shared" si="8"/>
        <v>24000</v>
      </c>
      <c r="E92" s="5">
        <v>0</v>
      </c>
      <c r="F92" s="79">
        <f t="shared" si="10"/>
        <v>0</v>
      </c>
    </row>
    <row r="93" spans="1:6" ht="51">
      <c r="A93" s="61" t="s">
        <v>179</v>
      </c>
      <c r="B93" s="62">
        <v>1107.9</v>
      </c>
      <c r="C93" s="62">
        <v>1107.9</v>
      </c>
      <c r="D93" s="5">
        <f t="shared" si="8"/>
        <v>0</v>
      </c>
      <c r="E93" s="5">
        <v>0</v>
      </c>
      <c r="F93" s="79">
        <f t="shared" si="10"/>
        <v>0</v>
      </c>
    </row>
    <row r="94" spans="1:6" ht="59.25" customHeight="1">
      <c r="A94" s="11" t="s">
        <v>49</v>
      </c>
      <c r="B94" s="35">
        <v>29306.4</v>
      </c>
      <c r="C94" s="35">
        <v>29306.4</v>
      </c>
      <c r="D94" s="4">
        <f t="shared" si="8"/>
        <v>0</v>
      </c>
      <c r="E94" s="4">
        <v>14678.2</v>
      </c>
      <c r="F94" s="75">
        <f t="shared" si="10"/>
        <v>50.08530559877706</v>
      </c>
    </row>
    <row r="95" spans="1:6" ht="63.75">
      <c r="A95" s="11" t="s">
        <v>50</v>
      </c>
      <c r="B95" s="35">
        <v>5411.8</v>
      </c>
      <c r="C95" s="35">
        <v>5145.7</v>
      </c>
      <c r="D95" s="4">
        <f t="shared" si="8"/>
        <v>-266.10000000000036</v>
      </c>
      <c r="E95" s="4">
        <v>581.1</v>
      </c>
      <c r="F95" s="75">
        <f t="shared" si="10"/>
        <v>11.292924189128788</v>
      </c>
    </row>
    <row r="96" spans="1:6" ht="76.5">
      <c r="A96" s="11" t="s">
        <v>152</v>
      </c>
      <c r="B96" s="35">
        <v>41121.3</v>
      </c>
      <c r="C96" s="35">
        <v>46472.9</v>
      </c>
      <c r="D96" s="5">
        <f t="shared" si="8"/>
        <v>5351.5999999999985</v>
      </c>
      <c r="E96" s="5">
        <v>631</v>
      </c>
      <c r="F96" s="75">
        <f t="shared" si="10"/>
        <v>1.3577805559799367</v>
      </c>
    </row>
    <row r="97" spans="1:6" ht="38.25">
      <c r="A97" s="26" t="s">
        <v>153</v>
      </c>
      <c r="B97" s="37">
        <v>1427.1</v>
      </c>
      <c r="C97" s="37">
        <v>1427.1</v>
      </c>
      <c r="D97" s="5">
        <f t="shared" si="8"/>
        <v>0</v>
      </c>
      <c r="E97" s="5">
        <v>0</v>
      </c>
      <c r="F97" s="75">
        <f t="shared" si="10"/>
        <v>0</v>
      </c>
    </row>
    <row r="98" spans="1:6" ht="51">
      <c r="A98" s="26" t="s">
        <v>154</v>
      </c>
      <c r="B98" s="37">
        <v>631.4</v>
      </c>
      <c r="C98" s="37">
        <v>631.4</v>
      </c>
      <c r="D98" s="5">
        <f t="shared" si="8"/>
        <v>0</v>
      </c>
      <c r="E98" s="5">
        <v>0</v>
      </c>
      <c r="F98" s="75">
        <f t="shared" si="10"/>
        <v>0</v>
      </c>
    </row>
    <row r="99" spans="1:6" ht="63.75">
      <c r="A99" s="26" t="s">
        <v>155</v>
      </c>
      <c r="B99" s="37">
        <v>1950</v>
      </c>
      <c r="C99" s="37">
        <v>31609.4</v>
      </c>
      <c r="D99" s="5">
        <f t="shared" si="8"/>
        <v>29659.4</v>
      </c>
      <c r="E99" s="5">
        <f>0+0+0</f>
        <v>0</v>
      </c>
      <c r="F99" s="75">
        <f t="shared" si="10"/>
        <v>0</v>
      </c>
    </row>
    <row r="100" spans="1:6" ht="51">
      <c r="A100" s="26" t="s">
        <v>214</v>
      </c>
      <c r="B100" s="37">
        <v>0</v>
      </c>
      <c r="C100" s="37">
        <v>100.6</v>
      </c>
      <c r="D100" s="5">
        <f t="shared" si="8"/>
        <v>100.6</v>
      </c>
      <c r="E100" s="5">
        <v>0</v>
      </c>
      <c r="F100" s="75">
        <f t="shared" si="10"/>
        <v>0</v>
      </c>
    </row>
    <row r="101" spans="1:6" ht="63.75">
      <c r="A101" s="63" t="s">
        <v>83</v>
      </c>
      <c r="B101" s="33">
        <v>414.7</v>
      </c>
      <c r="C101" s="33">
        <v>414.7</v>
      </c>
      <c r="D101" s="4">
        <f aca="true" t="shared" si="11" ref="D101:D114">C101-B101</f>
        <v>0</v>
      </c>
      <c r="E101" s="4">
        <v>414.7</v>
      </c>
      <c r="F101" s="75">
        <f aca="true" t="shared" si="12" ref="F101:F108">E101/C101*100</f>
        <v>100</v>
      </c>
    </row>
    <row r="102" spans="1:6" ht="108.75" customHeight="1">
      <c r="A102" s="25" t="s">
        <v>84</v>
      </c>
      <c r="B102" s="37">
        <v>1547.8</v>
      </c>
      <c r="C102" s="37">
        <v>391.4</v>
      </c>
      <c r="D102" s="4">
        <f t="shared" si="11"/>
        <v>-1156.4</v>
      </c>
      <c r="E102" s="4">
        <v>391.4</v>
      </c>
      <c r="F102" s="75">
        <f t="shared" si="12"/>
        <v>100</v>
      </c>
    </row>
    <row r="103" spans="1:6" ht="72" customHeight="1">
      <c r="A103" s="25" t="s">
        <v>180</v>
      </c>
      <c r="B103" s="37">
        <v>0</v>
      </c>
      <c r="C103" s="37">
        <v>2293.1</v>
      </c>
      <c r="D103" s="4">
        <f t="shared" si="11"/>
        <v>2293.1</v>
      </c>
      <c r="E103" s="4">
        <v>773.3</v>
      </c>
      <c r="F103" s="75">
        <f t="shared" si="12"/>
        <v>33.72290785399677</v>
      </c>
    </row>
    <row r="104" spans="1:6" ht="63.75">
      <c r="A104" s="61" t="s">
        <v>131</v>
      </c>
      <c r="B104" s="62">
        <v>0</v>
      </c>
      <c r="C104" s="62">
        <v>527.6</v>
      </c>
      <c r="D104" s="5">
        <f t="shared" si="11"/>
        <v>527.6</v>
      </c>
      <c r="E104" s="5">
        <v>34.4</v>
      </c>
      <c r="F104" s="75">
        <f t="shared" si="12"/>
        <v>6.520090978013646</v>
      </c>
    </row>
    <row r="105" spans="1:6" ht="79.5" customHeight="1">
      <c r="A105" s="25" t="s">
        <v>117</v>
      </c>
      <c r="B105" s="37">
        <v>6049</v>
      </c>
      <c r="C105" s="37">
        <v>10421.7</v>
      </c>
      <c r="D105" s="4">
        <f t="shared" si="11"/>
        <v>4372.700000000001</v>
      </c>
      <c r="E105" s="4">
        <v>2356.4</v>
      </c>
      <c r="F105" s="75">
        <f t="shared" si="12"/>
        <v>22.610514599345596</v>
      </c>
    </row>
    <row r="106" spans="1:6" ht="84.75" customHeight="1">
      <c r="A106" s="11" t="s">
        <v>156</v>
      </c>
      <c r="B106" s="37">
        <v>70000</v>
      </c>
      <c r="C106" s="37">
        <v>70000</v>
      </c>
      <c r="D106" s="4">
        <f t="shared" si="11"/>
        <v>0</v>
      </c>
      <c r="E106" s="4">
        <v>0</v>
      </c>
      <c r="F106" s="75">
        <f t="shared" si="12"/>
        <v>0</v>
      </c>
    </row>
    <row r="107" spans="1:6" ht="91.5" customHeight="1">
      <c r="A107" s="11" t="s">
        <v>181</v>
      </c>
      <c r="B107" s="37">
        <v>0</v>
      </c>
      <c r="C107" s="37">
        <v>1443.8</v>
      </c>
      <c r="D107" s="4">
        <f t="shared" si="11"/>
        <v>1443.8</v>
      </c>
      <c r="E107" s="4">
        <v>102.4</v>
      </c>
      <c r="F107" s="75">
        <f t="shared" si="12"/>
        <v>7.092395068569054</v>
      </c>
    </row>
    <row r="108" spans="1:6" ht="38.25">
      <c r="A108" s="11" t="s">
        <v>43</v>
      </c>
      <c r="B108" s="35">
        <v>2673.9</v>
      </c>
      <c r="C108" s="35">
        <v>2673.9</v>
      </c>
      <c r="D108" s="4">
        <f t="shared" si="11"/>
        <v>0</v>
      </c>
      <c r="E108" s="4">
        <v>1457.8</v>
      </c>
      <c r="F108" s="75">
        <f t="shared" si="12"/>
        <v>54.519615542840036</v>
      </c>
    </row>
    <row r="109" spans="1:6" ht="51">
      <c r="A109" s="11" t="s">
        <v>51</v>
      </c>
      <c r="B109" s="35">
        <v>700</v>
      </c>
      <c r="C109" s="35">
        <v>700</v>
      </c>
      <c r="D109" s="4">
        <f t="shared" si="11"/>
        <v>0</v>
      </c>
      <c r="E109" s="4">
        <v>0</v>
      </c>
      <c r="F109" s="75">
        <f aca="true" t="shared" si="13" ref="F109:F114">E109/C109*100</f>
        <v>0</v>
      </c>
    </row>
    <row r="110" spans="1:6" ht="51">
      <c r="A110" s="11" t="s">
        <v>157</v>
      </c>
      <c r="B110" s="35">
        <v>708</v>
      </c>
      <c r="C110" s="35">
        <v>708</v>
      </c>
      <c r="D110" s="4">
        <f t="shared" si="11"/>
        <v>0</v>
      </c>
      <c r="E110" s="4">
        <v>0</v>
      </c>
      <c r="F110" s="75">
        <f t="shared" si="13"/>
        <v>0</v>
      </c>
    </row>
    <row r="111" spans="1:6" ht="25.5">
      <c r="A111" s="11" t="s">
        <v>13</v>
      </c>
      <c r="B111" s="35">
        <v>6.3</v>
      </c>
      <c r="C111" s="35">
        <v>6.3</v>
      </c>
      <c r="D111" s="4">
        <f t="shared" si="11"/>
        <v>0</v>
      </c>
      <c r="E111" s="4">
        <v>6.3</v>
      </c>
      <c r="F111" s="75">
        <f t="shared" si="13"/>
        <v>100</v>
      </c>
    </row>
    <row r="112" spans="1:6" ht="25.5">
      <c r="A112" s="11" t="s">
        <v>14</v>
      </c>
      <c r="B112" s="35">
        <v>16.2</v>
      </c>
      <c r="C112" s="35">
        <v>16.2</v>
      </c>
      <c r="D112" s="4">
        <f t="shared" si="11"/>
        <v>0</v>
      </c>
      <c r="E112" s="4">
        <v>0</v>
      </c>
      <c r="F112" s="75">
        <f t="shared" si="13"/>
        <v>0</v>
      </c>
    </row>
    <row r="113" spans="1:6" ht="38.25">
      <c r="A113" s="11" t="s">
        <v>15</v>
      </c>
      <c r="B113" s="35">
        <v>47.2</v>
      </c>
      <c r="C113" s="35">
        <v>47.2</v>
      </c>
      <c r="D113" s="4">
        <f t="shared" si="11"/>
        <v>0</v>
      </c>
      <c r="E113" s="4">
        <v>34.2</v>
      </c>
      <c r="F113" s="75">
        <f t="shared" si="13"/>
        <v>72.45762711864407</v>
      </c>
    </row>
    <row r="114" spans="1:6" ht="25.5">
      <c r="A114" s="11" t="s">
        <v>16</v>
      </c>
      <c r="B114" s="35">
        <v>5</v>
      </c>
      <c r="C114" s="35">
        <v>5</v>
      </c>
      <c r="D114" s="4">
        <f t="shared" si="11"/>
        <v>0</v>
      </c>
      <c r="E114" s="4">
        <v>0</v>
      </c>
      <c r="F114" s="75">
        <f t="shared" si="13"/>
        <v>0</v>
      </c>
    </row>
    <row r="115" spans="1:6" ht="15.75">
      <c r="A115" s="28" t="s">
        <v>188</v>
      </c>
      <c r="B115" s="29">
        <f>SUM(B85:B114)</f>
        <v>172621.30000000002</v>
      </c>
      <c r="C115" s="29">
        <f>SUM(C85:C114)</f>
        <v>391389.00000000006</v>
      </c>
      <c r="D115" s="9">
        <f t="shared" si="8"/>
        <v>218767.70000000004</v>
      </c>
      <c r="E115" s="29">
        <f>SUM(E85:E114)</f>
        <v>25697.000000000004</v>
      </c>
      <c r="F115" s="76">
        <f t="shared" si="10"/>
        <v>6.5655907549777845</v>
      </c>
    </row>
    <row r="116" spans="1:6" ht="18.75" customHeight="1">
      <c r="A116" s="86" t="s">
        <v>193</v>
      </c>
      <c r="B116" s="89"/>
      <c r="C116" s="89"/>
      <c r="D116" s="89"/>
      <c r="E116" s="89"/>
      <c r="F116" s="90"/>
    </row>
    <row r="117" spans="1:6" ht="38.25">
      <c r="A117" s="11" t="s">
        <v>52</v>
      </c>
      <c r="B117" s="41">
        <v>3726.9</v>
      </c>
      <c r="C117" s="41">
        <v>3726.9</v>
      </c>
      <c r="D117" s="4">
        <f t="shared" si="8"/>
        <v>0</v>
      </c>
      <c r="E117" s="4">
        <v>2079</v>
      </c>
      <c r="F117" s="75">
        <f t="shared" si="10"/>
        <v>55.78362714320212</v>
      </c>
    </row>
    <row r="118" spans="1:6" ht="63.75">
      <c r="A118" s="11" t="s">
        <v>85</v>
      </c>
      <c r="B118" s="41">
        <v>6400.7</v>
      </c>
      <c r="C118" s="41">
        <v>6400.7</v>
      </c>
      <c r="D118" s="4">
        <f t="shared" si="8"/>
        <v>0</v>
      </c>
      <c r="E118" s="4">
        <v>2877.3</v>
      </c>
      <c r="F118" s="75">
        <f t="shared" si="10"/>
        <v>44.952895777024395</v>
      </c>
    </row>
    <row r="119" spans="1:6" ht="67.5" customHeight="1">
      <c r="A119" s="11" t="s">
        <v>86</v>
      </c>
      <c r="B119" s="35">
        <v>1600</v>
      </c>
      <c r="C119" s="35">
        <v>1600</v>
      </c>
      <c r="D119" s="4">
        <f t="shared" si="8"/>
        <v>0</v>
      </c>
      <c r="E119" s="4">
        <v>865.6</v>
      </c>
      <c r="F119" s="75">
        <f t="shared" si="10"/>
        <v>54.1</v>
      </c>
    </row>
    <row r="120" spans="1:6" ht="67.5" customHeight="1">
      <c r="A120" s="11" t="s">
        <v>158</v>
      </c>
      <c r="B120" s="35">
        <v>77.5</v>
      </c>
      <c r="C120" s="35">
        <v>77.5</v>
      </c>
      <c r="D120" s="4">
        <f t="shared" si="8"/>
        <v>0</v>
      </c>
      <c r="E120" s="4">
        <v>0</v>
      </c>
      <c r="F120" s="75">
        <f t="shared" si="10"/>
        <v>0</v>
      </c>
    </row>
    <row r="121" spans="1:6" ht="78" customHeight="1">
      <c r="A121" s="11" t="s">
        <v>182</v>
      </c>
      <c r="B121" s="35">
        <v>0</v>
      </c>
      <c r="C121" s="35">
        <v>245.9</v>
      </c>
      <c r="D121" s="4">
        <f t="shared" si="8"/>
        <v>245.9</v>
      </c>
      <c r="E121" s="4">
        <v>0</v>
      </c>
      <c r="F121" s="75">
        <f t="shared" si="10"/>
        <v>0</v>
      </c>
    </row>
    <row r="122" spans="1:8" ht="38.25">
      <c r="A122" s="24" t="s">
        <v>53</v>
      </c>
      <c r="B122" s="41">
        <v>12495.2</v>
      </c>
      <c r="C122" s="5">
        <v>12709.3</v>
      </c>
      <c r="D122" s="4">
        <f t="shared" si="8"/>
        <v>214.09999999999854</v>
      </c>
      <c r="E122" s="4">
        <v>6505.9</v>
      </c>
      <c r="F122" s="75">
        <f t="shared" si="10"/>
        <v>51.19007341080941</v>
      </c>
      <c r="H122" s="69"/>
    </row>
    <row r="123" spans="1:6" ht="38.25">
      <c r="A123" s="22" t="s">
        <v>54</v>
      </c>
      <c r="B123" s="35">
        <v>5801.6</v>
      </c>
      <c r="C123" s="35">
        <v>5801.6</v>
      </c>
      <c r="D123" s="4">
        <f t="shared" si="8"/>
        <v>0</v>
      </c>
      <c r="E123" s="4">
        <v>2946.1</v>
      </c>
      <c r="F123" s="75">
        <f t="shared" si="10"/>
        <v>50.78081908439051</v>
      </c>
    </row>
    <row r="124" spans="1:6" ht="43.5" customHeight="1">
      <c r="A124" s="22" t="s">
        <v>12</v>
      </c>
      <c r="B124" s="35">
        <v>871.8</v>
      </c>
      <c r="C124" s="35">
        <v>871.8</v>
      </c>
      <c r="D124" s="4">
        <f t="shared" si="8"/>
        <v>0</v>
      </c>
      <c r="E124" s="4">
        <v>89.3</v>
      </c>
      <c r="F124" s="75">
        <f t="shared" si="10"/>
        <v>10.243175040146824</v>
      </c>
    </row>
    <row r="125" spans="1:6" ht="63.75">
      <c r="A125" s="22" t="s">
        <v>29</v>
      </c>
      <c r="B125" s="35">
        <v>150</v>
      </c>
      <c r="C125" s="35">
        <v>150</v>
      </c>
      <c r="D125" s="4">
        <f t="shared" si="8"/>
        <v>0</v>
      </c>
      <c r="E125" s="4">
        <v>0</v>
      </c>
      <c r="F125" s="75">
        <f t="shared" si="10"/>
        <v>0</v>
      </c>
    </row>
    <row r="126" spans="1:6" ht="63.75">
      <c r="A126" s="22" t="s">
        <v>55</v>
      </c>
      <c r="B126" s="35">
        <v>50.1</v>
      </c>
      <c r="C126" s="35">
        <v>50.1</v>
      </c>
      <c r="D126" s="4">
        <f t="shared" si="8"/>
        <v>0</v>
      </c>
      <c r="E126" s="4">
        <v>50.1</v>
      </c>
      <c r="F126" s="75">
        <f t="shared" si="10"/>
        <v>100</v>
      </c>
    </row>
    <row r="127" spans="1:6" ht="25.5">
      <c r="A127" s="11" t="s">
        <v>56</v>
      </c>
      <c r="B127" s="35">
        <v>220.7</v>
      </c>
      <c r="C127" s="35">
        <v>220.7</v>
      </c>
      <c r="D127" s="4">
        <f t="shared" si="8"/>
        <v>0</v>
      </c>
      <c r="E127" s="4">
        <v>35.2</v>
      </c>
      <c r="F127" s="75">
        <f t="shared" si="10"/>
        <v>15.949252378794746</v>
      </c>
    </row>
    <row r="128" spans="1:6" ht="51">
      <c r="A128" s="11" t="s">
        <v>87</v>
      </c>
      <c r="B128" s="35">
        <v>952.9</v>
      </c>
      <c r="C128" s="35">
        <v>952.9</v>
      </c>
      <c r="D128" s="4">
        <f t="shared" si="8"/>
        <v>0</v>
      </c>
      <c r="E128" s="4">
        <v>506.7</v>
      </c>
      <c r="F128" s="75">
        <f t="shared" si="10"/>
        <v>53.17451988666176</v>
      </c>
    </row>
    <row r="129" spans="1:6" ht="63.75">
      <c r="A129" s="11" t="s">
        <v>88</v>
      </c>
      <c r="B129" s="41">
        <v>130.6</v>
      </c>
      <c r="C129" s="41">
        <v>130.6</v>
      </c>
      <c r="D129" s="4">
        <f t="shared" si="8"/>
        <v>0</v>
      </c>
      <c r="E129" s="4">
        <v>63.9</v>
      </c>
      <c r="F129" s="75">
        <f t="shared" si="10"/>
        <v>48.92802450229709</v>
      </c>
    </row>
    <row r="130" spans="1:6" ht="38.25">
      <c r="A130" s="42" t="s">
        <v>57</v>
      </c>
      <c r="B130" s="43">
        <v>83.7</v>
      </c>
      <c r="C130" s="43">
        <v>108.5</v>
      </c>
      <c r="D130" s="5">
        <f aca="true" t="shared" si="14" ref="D130:D197">C130-B130</f>
        <v>24.799999999999997</v>
      </c>
      <c r="E130" s="5">
        <v>74.6</v>
      </c>
      <c r="F130" s="79">
        <f aca="true" t="shared" si="15" ref="F130:F147">E130/C130*100</f>
        <v>68.75576036866359</v>
      </c>
    </row>
    <row r="131" spans="1:6" ht="38.25">
      <c r="A131" s="27" t="s">
        <v>89</v>
      </c>
      <c r="B131" s="35">
        <v>5</v>
      </c>
      <c r="C131" s="35">
        <v>5</v>
      </c>
      <c r="D131" s="4">
        <f t="shared" si="14"/>
        <v>0</v>
      </c>
      <c r="E131" s="4">
        <v>0</v>
      </c>
      <c r="F131" s="75">
        <f t="shared" si="15"/>
        <v>0</v>
      </c>
    </row>
    <row r="132" spans="1:6" ht="70.5" customHeight="1">
      <c r="A132" s="11" t="s">
        <v>90</v>
      </c>
      <c r="B132" s="35">
        <v>123.1</v>
      </c>
      <c r="C132" s="35">
        <v>123.1</v>
      </c>
      <c r="D132" s="4">
        <f t="shared" si="14"/>
        <v>0</v>
      </c>
      <c r="E132" s="4">
        <v>66.1</v>
      </c>
      <c r="F132" s="75">
        <f t="shared" si="15"/>
        <v>53.696181965881394</v>
      </c>
    </row>
    <row r="133" spans="1:6" ht="38.25">
      <c r="A133" s="11" t="s">
        <v>95</v>
      </c>
      <c r="B133" s="35">
        <v>383.6</v>
      </c>
      <c r="C133" s="35">
        <v>383.6</v>
      </c>
      <c r="D133" s="4">
        <f t="shared" si="14"/>
        <v>0</v>
      </c>
      <c r="E133" s="4">
        <v>383.6</v>
      </c>
      <c r="F133" s="75">
        <f t="shared" si="15"/>
        <v>100</v>
      </c>
    </row>
    <row r="134" spans="1:6" ht="38.25">
      <c r="A134" s="11" t="s">
        <v>53</v>
      </c>
      <c r="B134" s="35">
        <v>8035.9</v>
      </c>
      <c r="C134" s="35">
        <v>8232.2</v>
      </c>
      <c r="D134" s="4">
        <f t="shared" si="14"/>
        <v>196.3000000000011</v>
      </c>
      <c r="E134" s="4">
        <v>4349.1</v>
      </c>
      <c r="F134" s="75">
        <f t="shared" si="15"/>
        <v>52.83034911688248</v>
      </c>
    </row>
    <row r="135" spans="1:6" ht="38.25">
      <c r="A135" s="24" t="s">
        <v>30</v>
      </c>
      <c r="B135" s="23">
        <v>50</v>
      </c>
      <c r="C135" s="23">
        <v>80.7</v>
      </c>
      <c r="D135" s="4">
        <f t="shared" si="14"/>
        <v>30.700000000000003</v>
      </c>
      <c r="E135" s="4">
        <v>30.7</v>
      </c>
      <c r="F135" s="75">
        <f t="shared" si="15"/>
        <v>38.04213135068154</v>
      </c>
    </row>
    <row r="136" spans="1:6" ht="51">
      <c r="A136" s="11" t="s">
        <v>31</v>
      </c>
      <c r="B136" s="23">
        <v>200</v>
      </c>
      <c r="C136" s="23">
        <v>200</v>
      </c>
      <c r="D136" s="4">
        <f t="shared" si="14"/>
        <v>0</v>
      </c>
      <c r="E136" s="4">
        <v>29.3</v>
      </c>
      <c r="F136" s="75">
        <f t="shared" si="15"/>
        <v>14.649999999999999</v>
      </c>
    </row>
    <row r="137" spans="1:6" ht="78" customHeight="1">
      <c r="A137" s="46" t="s">
        <v>91</v>
      </c>
      <c r="B137" s="23">
        <v>90</v>
      </c>
      <c r="C137" s="23">
        <v>90</v>
      </c>
      <c r="D137" s="4">
        <f t="shared" si="14"/>
        <v>0</v>
      </c>
      <c r="E137" s="4">
        <v>0</v>
      </c>
      <c r="F137" s="75">
        <f t="shared" si="15"/>
        <v>0</v>
      </c>
    </row>
    <row r="138" spans="1:6" ht="51">
      <c r="A138" s="46" t="s">
        <v>92</v>
      </c>
      <c r="B138" s="23">
        <v>306</v>
      </c>
      <c r="C138" s="23">
        <v>677.7</v>
      </c>
      <c r="D138" s="4">
        <f t="shared" si="14"/>
        <v>371.70000000000005</v>
      </c>
      <c r="E138" s="4">
        <v>413.7</v>
      </c>
      <c r="F138" s="75">
        <f t="shared" si="15"/>
        <v>61.04471004869411</v>
      </c>
    </row>
    <row r="139" spans="1:6" ht="38.25">
      <c r="A139" s="46" t="s">
        <v>93</v>
      </c>
      <c r="B139" s="23">
        <v>50</v>
      </c>
      <c r="C139" s="23">
        <v>50</v>
      </c>
      <c r="D139" s="4">
        <f t="shared" si="14"/>
        <v>0</v>
      </c>
      <c r="E139" s="4">
        <v>0</v>
      </c>
      <c r="F139" s="75">
        <f t="shared" si="15"/>
        <v>0</v>
      </c>
    </row>
    <row r="140" spans="1:6" ht="38.25">
      <c r="A140" s="63" t="s">
        <v>159</v>
      </c>
      <c r="B140" s="64">
        <v>10043.9</v>
      </c>
      <c r="C140" s="64">
        <v>10043.9</v>
      </c>
      <c r="D140" s="5">
        <f t="shared" si="14"/>
        <v>0</v>
      </c>
      <c r="E140" s="5">
        <v>0</v>
      </c>
      <c r="F140" s="79">
        <f t="shared" si="15"/>
        <v>0</v>
      </c>
    </row>
    <row r="141" spans="1:6" ht="51">
      <c r="A141" s="46" t="s">
        <v>94</v>
      </c>
      <c r="B141" s="23">
        <v>50</v>
      </c>
      <c r="C141" s="23">
        <v>50</v>
      </c>
      <c r="D141" s="4">
        <f t="shared" si="14"/>
        <v>0</v>
      </c>
      <c r="E141" s="4">
        <v>50</v>
      </c>
      <c r="F141" s="75">
        <f t="shared" si="15"/>
        <v>100</v>
      </c>
    </row>
    <row r="142" spans="1:6" ht="139.5" customHeight="1">
      <c r="A142" s="46" t="s">
        <v>129</v>
      </c>
      <c r="B142" s="23">
        <v>21243.8</v>
      </c>
      <c r="C142" s="23">
        <v>21243.8</v>
      </c>
      <c r="D142" s="4">
        <f t="shared" si="14"/>
        <v>0</v>
      </c>
      <c r="E142" s="4">
        <v>3454.9</v>
      </c>
      <c r="F142" s="75">
        <f t="shared" si="15"/>
        <v>16.263097939163426</v>
      </c>
    </row>
    <row r="143" spans="1:6" ht="63.75">
      <c r="A143" s="46" t="s">
        <v>105</v>
      </c>
      <c r="B143" s="23">
        <v>5230.5</v>
      </c>
      <c r="C143" s="23">
        <v>5230.5</v>
      </c>
      <c r="D143" s="4">
        <f t="shared" si="14"/>
        <v>0</v>
      </c>
      <c r="E143" s="4">
        <v>1635.5</v>
      </c>
      <c r="F143" s="75">
        <f t="shared" si="15"/>
        <v>31.26852117388395</v>
      </c>
    </row>
    <row r="144" spans="1:6" ht="90.75" customHeight="1">
      <c r="A144" s="50" t="s">
        <v>106</v>
      </c>
      <c r="B144" s="23">
        <v>267.5</v>
      </c>
      <c r="C144" s="23">
        <v>267.5</v>
      </c>
      <c r="D144" s="4">
        <f t="shared" si="14"/>
        <v>0</v>
      </c>
      <c r="E144" s="4">
        <v>128.1</v>
      </c>
      <c r="F144" s="75">
        <f t="shared" si="15"/>
        <v>47.88785046728972</v>
      </c>
    </row>
    <row r="145" spans="1:6" ht="121.5" customHeight="1">
      <c r="A145" s="50" t="s">
        <v>183</v>
      </c>
      <c r="B145" s="23">
        <v>0</v>
      </c>
      <c r="C145" s="23">
        <v>125.6</v>
      </c>
      <c r="D145" s="4">
        <f t="shared" si="14"/>
        <v>125.6</v>
      </c>
      <c r="E145" s="4">
        <v>0</v>
      </c>
      <c r="F145" s="75">
        <f t="shared" si="15"/>
        <v>0</v>
      </c>
    </row>
    <row r="146" spans="1:6" ht="49.5" customHeight="1">
      <c r="A146" s="50" t="s">
        <v>146</v>
      </c>
      <c r="B146" s="23">
        <v>1731.9</v>
      </c>
      <c r="C146" s="23">
        <v>2481.9</v>
      </c>
      <c r="D146" s="4">
        <f t="shared" si="14"/>
        <v>750</v>
      </c>
      <c r="E146" s="4">
        <v>1731.9</v>
      </c>
      <c r="F146" s="75">
        <f t="shared" si="15"/>
        <v>69.78121600386801</v>
      </c>
    </row>
    <row r="147" spans="1:6" ht="79.5" customHeight="1">
      <c r="A147" s="50" t="s">
        <v>215</v>
      </c>
      <c r="B147" s="23">
        <v>0</v>
      </c>
      <c r="C147" s="23">
        <v>400</v>
      </c>
      <c r="D147" s="4">
        <f t="shared" si="14"/>
        <v>400</v>
      </c>
      <c r="E147" s="4">
        <v>0</v>
      </c>
      <c r="F147" s="75">
        <f t="shared" si="15"/>
        <v>0</v>
      </c>
    </row>
    <row r="148" spans="1:6" ht="15.75">
      <c r="A148" s="7" t="s">
        <v>186</v>
      </c>
      <c r="B148" s="6">
        <f>SUM(B117:B147)</f>
        <v>80372.9</v>
      </c>
      <c r="C148" s="6">
        <f>SUM(C117:C147)</f>
        <v>82731.99999999999</v>
      </c>
      <c r="D148" s="6">
        <f t="shared" si="14"/>
        <v>2359.0999999999913</v>
      </c>
      <c r="E148" s="6">
        <f>SUM(E117:E147)</f>
        <v>28366.600000000002</v>
      </c>
      <c r="F148" s="76">
        <f aca="true" t="shared" si="16" ref="F148:F197">E148/C148*100</f>
        <v>34.28733742687232</v>
      </c>
    </row>
    <row r="149" spans="1:6" ht="18.75" customHeight="1">
      <c r="A149" s="86" t="s">
        <v>194</v>
      </c>
      <c r="B149" s="89"/>
      <c r="C149" s="89"/>
      <c r="D149" s="89"/>
      <c r="E149" s="89"/>
      <c r="F149" s="90"/>
    </row>
    <row r="150" spans="1:6" ht="25.5">
      <c r="A150" s="22" t="s">
        <v>58</v>
      </c>
      <c r="B150" s="35">
        <v>20</v>
      </c>
      <c r="C150" s="35">
        <v>20</v>
      </c>
      <c r="D150" s="4">
        <f t="shared" si="14"/>
        <v>0</v>
      </c>
      <c r="E150" s="4">
        <v>0</v>
      </c>
      <c r="F150" s="75">
        <f t="shared" si="16"/>
        <v>0</v>
      </c>
    </row>
    <row r="151" spans="1:6" ht="25.5">
      <c r="A151" s="22" t="s">
        <v>59</v>
      </c>
      <c r="B151" s="35">
        <v>20</v>
      </c>
      <c r="C151" s="35">
        <v>20</v>
      </c>
      <c r="D151" s="4">
        <f t="shared" si="14"/>
        <v>0</v>
      </c>
      <c r="E151" s="4">
        <v>0</v>
      </c>
      <c r="F151" s="75">
        <f t="shared" si="16"/>
        <v>0</v>
      </c>
    </row>
    <row r="152" spans="1:6" ht="38.25">
      <c r="A152" s="22" t="s">
        <v>17</v>
      </c>
      <c r="B152" s="35">
        <v>20</v>
      </c>
      <c r="C152" s="35">
        <v>20</v>
      </c>
      <c r="D152" s="4">
        <f t="shared" si="14"/>
        <v>0</v>
      </c>
      <c r="E152" s="4">
        <v>0</v>
      </c>
      <c r="F152" s="75">
        <f t="shared" si="16"/>
        <v>0</v>
      </c>
    </row>
    <row r="153" spans="1:6" ht="30" customHeight="1">
      <c r="A153" s="22" t="s">
        <v>62</v>
      </c>
      <c r="B153" s="35">
        <v>46</v>
      </c>
      <c r="C153" s="35">
        <v>46</v>
      </c>
      <c r="D153" s="4">
        <f t="shared" si="14"/>
        <v>0</v>
      </c>
      <c r="E153" s="4">
        <v>0</v>
      </c>
      <c r="F153" s="75">
        <f t="shared" si="16"/>
        <v>0</v>
      </c>
    </row>
    <row r="154" spans="1:6" ht="67.5" customHeight="1">
      <c r="A154" s="31" t="s">
        <v>160</v>
      </c>
      <c r="B154" s="37">
        <v>388.3</v>
      </c>
      <c r="C154" s="37">
        <v>388.3</v>
      </c>
      <c r="D154" s="4">
        <f t="shared" si="14"/>
        <v>0</v>
      </c>
      <c r="E154" s="4">
        <v>0</v>
      </c>
      <c r="F154" s="75">
        <f t="shared" si="16"/>
        <v>0</v>
      </c>
    </row>
    <row r="155" spans="1:6" ht="38.25">
      <c r="A155" s="31" t="s">
        <v>60</v>
      </c>
      <c r="B155" s="37">
        <v>10</v>
      </c>
      <c r="C155" s="37">
        <v>10</v>
      </c>
      <c r="D155" s="4">
        <f t="shared" si="14"/>
        <v>0</v>
      </c>
      <c r="E155" s="4">
        <v>5</v>
      </c>
      <c r="F155" s="75">
        <f t="shared" si="16"/>
        <v>50</v>
      </c>
    </row>
    <row r="156" spans="1:6" ht="38.25">
      <c r="A156" s="34" t="s">
        <v>61</v>
      </c>
      <c r="B156" s="36">
        <v>30</v>
      </c>
      <c r="C156" s="36">
        <v>30</v>
      </c>
      <c r="D156" s="4">
        <f t="shared" si="14"/>
        <v>0</v>
      </c>
      <c r="E156" s="4">
        <v>0</v>
      </c>
      <c r="F156" s="75">
        <f t="shared" si="16"/>
        <v>0</v>
      </c>
    </row>
    <row r="157" spans="1:6" ht="30" customHeight="1">
      <c r="A157" s="22" t="s">
        <v>53</v>
      </c>
      <c r="B157" s="35">
        <v>4164.2</v>
      </c>
      <c r="C157" s="35">
        <v>4164.2</v>
      </c>
      <c r="D157" s="4">
        <f t="shared" si="14"/>
        <v>0</v>
      </c>
      <c r="E157" s="4">
        <v>2037.1</v>
      </c>
      <c r="F157" s="75">
        <f t="shared" si="16"/>
        <v>48.919360261274676</v>
      </c>
    </row>
    <row r="158" spans="1:6" ht="66.75" customHeight="1">
      <c r="A158" s="32" t="s">
        <v>97</v>
      </c>
      <c r="B158" s="33">
        <v>771.5</v>
      </c>
      <c r="C158" s="33">
        <v>771.5</v>
      </c>
      <c r="D158" s="4">
        <f t="shared" si="14"/>
        <v>0</v>
      </c>
      <c r="E158" s="4">
        <v>385.7</v>
      </c>
      <c r="F158" s="75">
        <f t="shared" si="16"/>
        <v>49.993519118600126</v>
      </c>
    </row>
    <row r="159" spans="1:6" ht="51">
      <c r="A159" s="31" t="s">
        <v>128</v>
      </c>
      <c r="B159" s="37">
        <v>14.4</v>
      </c>
      <c r="C159" s="37">
        <v>14.4</v>
      </c>
      <c r="D159" s="4">
        <f t="shared" si="14"/>
        <v>0</v>
      </c>
      <c r="E159" s="4">
        <v>3.2</v>
      </c>
      <c r="F159" s="75">
        <f t="shared" si="16"/>
        <v>22.222222222222225</v>
      </c>
    </row>
    <row r="160" spans="1:6" ht="25.5">
      <c r="A160" s="31" t="s">
        <v>16</v>
      </c>
      <c r="B160" s="37">
        <v>15</v>
      </c>
      <c r="C160" s="37">
        <v>15</v>
      </c>
      <c r="D160" s="4">
        <f t="shared" si="14"/>
        <v>0</v>
      </c>
      <c r="E160" s="4">
        <v>0</v>
      </c>
      <c r="F160" s="75">
        <f t="shared" si="16"/>
        <v>0</v>
      </c>
    </row>
    <row r="161" spans="1:6" ht="38.25">
      <c r="A161" s="31" t="s">
        <v>18</v>
      </c>
      <c r="B161" s="37">
        <v>16.8</v>
      </c>
      <c r="C161" s="37">
        <v>16.8</v>
      </c>
      <c r="D161" s="4">
        <f t="shared" si="14"/>
        <v>0</v>
      </c>
      <c r="E161" s="4">
        <v>6.4</v>
      </c>
      <c r="F161" s="75">
        <f t="shared" si="16"/>
        <v>38.095238095238095</v>
      </c>
    </row>
    <row r="162" spans="1:6" ht="38.25">
      <c r="A162" s="27" t="s">
        <v>96</v>
      </c>
      <c r="B162" s="35">
        <v>3079.7</v>
      </c>
      <c r="C162" s="35">
        <v>3079.7</v>
      </c>
      <c r="D162" s="4">
        <f t="shared" si="14"/>
        <v>0</v>
      </c>
      <c r="E162" s="4">
        <v>1484</v>
      </c>
      <c r="F162" s="75">
        <f t="shared" si="16"/>
        <v>48.18651167321492</v>
      </c>
    </row>
    <row r="163" spans="1:6" ht="15.75">
      <c r="A163" s="7" t="s">
        <v>188</v>
      </c>
      <c r="B163" s="6">
        <f>SUM(B150:B162)</f>
        <v>8595.9</v>
      </c>
      <c r="C163" s="6">
        <f>SUM(C150:C162)</f>
        <v>8595.9</v>
      </c>
      <c r="D163" s="9">
        <f t="shared" si="14"/>
        <v>0</v>
      </c>
      <c r="E163" s="6">
        <f>SUM(E150:E162)</f>
        <v>3921.3999999999996</v>
      </c>
      <c r="F163" s="76">
        <f t="shared" si="16"/>
        <v>45.61942321339243</v>
      </c>
    </row>
    <row r="164" spans="1:6" ht="20.25" customHeight="1">
      <c r="A164" s="86" t="s">
        <v>195</v>
      </c>
      <c r="B164" s="89"/>
      <c r="C164" s="89"/>
      <c r="D164" s="89"/>
      <c r="E164" s="89"/>
      <c r="F164" s="90"/>
    </row>
    <row r="165" spans="1:6" ht="38.25">
      <c r="A165" s="22" t="s">
        <v>63</v>
      </c>
      <c r="B165" s="41">
        <v>32850.2</v>
      </c>
      <c r="C165" s="5">
        <v>33117</v>
      </c>
      <c r="D165" s="4">
        <f t="shared" si="14"/>
        <v>266.8000000000029</v>
      </c>
      <c r="E165" s="4">
        <f>19720.7+1033.4</f>
        <v>20754.100000000002</v>
      </c>
      <c r="F165" s="75">
        <f t="shared" si="16"/>
        <v>62.669021952471546</v>
      </c>
    </row>
    <row r="166" spans="1:6" ht="38.25">
      <c r="A166" s="22" t="s">
        <v>100</v>
      </c>
      <c r="B166" s="41">
        <v>11.4</v>
      </c>
      <c r="C166" s="41">
        <v>11.4</v>
      </c>
      <c r="D166" s="4">
        <f t="shared" si="14"/>
        <v>0</v>
      </c>
      <c r="E166" s="4">
        <v>0</v>
      </c>
      <c r="F166" s="75">
        <f t="shared" si="16"/>
        <v>0</v>
      </c>
    </row>
    <row r="167" spans="1:6" ht="51">
      <c r="A167" s="22" t="s">
        <v>101</v>
      </c>
      <c r="B167" s="41">
        <v>56.2</v>
      </c>
      <c r="C167" s="41">
        <v>56.2</v>
      </c>
      <c r="D167" s="4">
        <f t="shared" si="14"/>
        <v>0</v>
      </c>
      <c r="E167" s="4">
        <v>3.1</v>
      </c>
      <c r="F167" s="75">
        <f t="shared" si="16"/>
        <v>5.516014234875445</v>
      </c>
    </row>
    <row r="168" spans="1:6" ht="89.25">
      <c r="A168" s="22" t="s">
        <v>108</v>
      </c>
      <c r="B168" s="41">
        <v>490.9</v>
      </c>
      <c r="C168" s="41">
        <v>490.9</v>
      </c>
      <c r="D168" s="4">
        <f t="shared" si="14"/>
        <v>0</v>
      </c>
      <c r="E168" s="4">
        <v>218.5</v>
      </c>
      <c r="F168" s="75">
        <f t="shared" si="16"/>
        <v>44.510083520065194</v>
      </c>
    </row>
    <row r="169" spans="1:6" ht="89.25">
      <c r="A169" s="22" t="s">
        <v>107</v>
      </c>
      <c r="B169" s="41">
        <v>13.2</v>
      </c>
      <c r="C169" s="41">
        <v>13.2</v>
      </c>
      <c r="D169" s="4">
        <f t="shared" si="14"/>
        <v>0</v>
      </c>
      <c r="E169" s="4">
        <v>0</v>
      </c>
      <c r="F169" s="75">
        <f t="shared" si="16"/>
        <v>0</v>
      </c>
    </row>
    <row r="170" spans="1:6" ht="72" customHeight="1">
      <c r="A170" s="11" t="s">
        <v>102</v>
      </c>
      <c r="B170" s="41">
        <v>529.6</v>
      </c>
      <c r="C170" s="41">
        <v>529.6</v>
      </c>
      <c r="D170" s="4">
        <f t="shared" si="14"/>
        <v>0</v>
      </c>
      <c r="E170" s="4">
        <v>260.5</v>
      </c>
      <c r="F170" s="75">
        <f t="shared" si="16"/>
        <v>49.188066465256796</v>
      </c>
    </row>
    <row r="171" spans="1:6" ht="76.5">
      <c r="A171" s="22" t="s">
        <v>130</v>
      </c>
      <c r="B171" s="41">
        <v>15.6</v>
      </c>
      <c r="C171" s="41">
        <v>15.6</v>
      </c>
      <c r="D171" s="4">
        <f t="shared" si="14"/>
        <v>0</v>
      </c>
      <c r="E171" s="4">
        <v>0</v>
      </c>
      <c r="F171" s="75">
        <f t="shared" si="16"/>
        <v>0</v>
      </c>
    </row>
    <row r="172" spans="1:6" ht="25.5">
      <c r="A172" s="27" t="s">
        <v>103</v>
      </c>
      <c r="B172" s="41">
        <v>2642.4</v>
      </c>
      <c r="C172" s="41">
        <v>2642.4</v>
      </c>
      <c r="D172" s="4">
        <f t="shared" si="14"/>
        <v>0</v>
      </c>
      <c r="E172" s="4">
        <v>1020.6</v>
      </c>
      <c r="F172" s="75">
        <f t="shared" si="16"/>
        <v>38.62397820163488</v>
      </c>
    </row>
    <row r="173" spans="1:6" ht="38.25">
      <c r="A173" s="27" t="s">
        <v>53</v>
      </c>
      <c r="B173" s="41">
        <v>9070.3</v>
      </c>
      <c r="C173" s="41">
        <v>9732.9</v>
      </c>
      <c r="D173" s="4">
        <f t="shared" si="14"/>
        <v>662.6000000000004</v>
      </c>
      <c r="E173" s="4">
        <v>4834.7</v>
      </c>
      <c r="F173" s="75">
        <f t="shared" si="16"/>
        <v>49.67378684667468</v>
      </c>
    </row>
    <row r="174" spans="1:6" ht="41.25" customHeight="1">
      <c r="A174" s="50" t="s">
        <v>112</v>
      </c>
      <c r="B174" s="41">
        <v>0</v>
      </c>
      <c r="C174" s="41">
        <v>439.6</v>
      </c>
      <c r="D174" s="4">
        <f t="shared" si="14"/>
        <v>439.6</v>
      </c>
      <c r="E174" s="4">
        <v>199.5</v>
      </c>
      <c r="F174" s="75">
        <f t="shared" si="16"/>
        <v>45.38216560509554</v>
      </c>
    </row>
    <row r="175" spans="1:6" ht="63.75">
      <c r="A175" s="27" t="s">
        <v>184</v>
      </c>
      <c r="B175" s="41">
        <v>0</v>
      </c>
      <c r="C175" s="41">
        <v>2879.2</v>
      </c>
      <c r="D175" s="4">
        <f t="shared" si="14"/>
        <v>2879.2</v>
      </c>
      <c r="E175" s="4">
        <v>127.2</v>
      </c>
      <c r="F175" s="75">
        <f t="shared" si="16"/>
        <v>4.417893859405391</v>
      </c>
    </row>
    <row r="176" spans="1:6" ht="25.5">
      <c r="A176" s="11" t="s">
        <v>64</v>
      </c>
      <c r="B176" s="41">
        <v>175.8</v>
      </c>
      <c r="C176" s="41">
        <v>175.8</v>
      </c>
      <c r="D176" s="4">
        <f t="shared" si="14"/>
        <v>0</v>
      </c>
      <c r="E176" s="5">
        <f>20.7+76.2</f>
        <v>96.9</v>
      </c>
      <c r="F176" s="75">
        <f t="shared" si="16"/>
        <v>55.11945392491467</v>
      </c>
    </row>
    <row r="177" spans="1:6" ht="25.5">
      <c r="A177" s="44" t="s">
        <v>65</v>
      </c>
      <c r="B177" s="41">
        <v>100</v>
      </c>
      <c r="C177" s="41">
        <v>100</v>
      </c>
      <c r="D177" s="4">
        <f t="shared" si="14"/>
        <v>0</v>
      </c>
      <c r="E177" s="4">
        <v>42.4</v>
      </c>
      <c r="F177" s="75">
        <f t="shared" si="16"/>
        <v>42.4</v>
      </c>
    </row>
    <row r="178" spans="1:6" ht="38.25">
      <c r="A178" s="11" t="s">
        <v>66</v>
      </c>
      <c r="B178" s="41">
        <v>200.2</v>
      </c>
      <c r="C178" s="41">
        <v>383.8</v>
      </c>
      <c r="D178" s="4">
        <f t="shared" si="14"/>
        <v>183.60000000000002</v>
      </c>
      <c r="E178" s="4">
        <v>183.7</v>
      </c>
      <c r="F178" s="75">
        <f t="shared" si="16"/>
        <v>47.86347055758207</v>
      </c>
    </row>
    <row r="179" spans="1:6" ht="38.25">
      <c r="A179" s="11" t="s">
        <v>67</v>
      </c>
      <c r="B179" s="41">
        <v>30</v>
      </c>
      <c r="C179" s="41">
        <v>30</v>
      </c>
      <c r="D179" s="4">
        <f t="shared" si="14"/>
        <v>0</v>
      </c>
      <c r="E179" s="4">
        <v>2</v>
      </c>
      <c r="F179" s="75">
        <f t="shared" si="16"/>
        <v>6.666666666666667</v>
      </c>
    </row>
    <row r="180" spans="1:6" ht="89.25">
      <c r="A180" s="13" t="s">
        <v>169</v>
      </c>
      <c r="B180" s="45">
        <v>1462.5</v>
      </c>
      <c r="C180" s="45">
        <v>1162.5</v>
      </c>
      <c r="D180" s="4">
        <f t="shared" si="14"/>
        <v>-300</v>
      </c>
      <c r="E180" s="4">
        <v>432.2</v>
      </c>
      <c r="F180" s="75">
        <f t="shared" si="16"/>
        <v>37.17849462365591</v>
      </c>
    </row>
    <row r="181" spans="1:6" ht="38.25">
      <c r="A181" s="13" t="s">
        <v>170</v>
      </c>
      <c r="B181" s="45">
        <v>50</v>
      </c>
      <c r="C181" s="45">
        <v>50</v>
      </c>
      <c r="D181" s="4">
        <f t="shared" si="14"/>
        <v>0</v>
      </c>
      <c r="E181" s="4">
        <v>0</v>
      </c>
      <c r="F181" s="75">
        <f t="shared" si="16"/>
        <v>0</v>
      </c>
    </row>
    <row r="182" spans="1:6" ht="51">
      <c r="A182" s="13" t="s">
        <v>171</v>
      </c>
      <c r="B182" s="45">
        <v>75</v>
      </c>
      <c r="C182" s="45">
        <v>75</v>
      </c>
      <c r="D182" s="4">
        <f t="shared" si="14"/>
        <v>0</v>
      </c>
      <c r="E182" s="4">
        <v>75</v>
      </c>
      <c r="F182" s="75">
        <f t="shared" si="16"/>
        <v>100</v>
      </c>
    </row>
    <row r="183" spans="1:6" ht="12.75">
      <c r="A183" s="11" t="s">
        <v>165</v>
      </c>
      <c r="B183" s="41">
        <v>288</v>
      </c>
      <c r="C183" s="41">
        <v>288</v>
      </c>
      <c r="D183" s="4">
        <f t="shared" si="14"/>
        <v>0</v>
      </c>
      <c r="E183" s="4">
        <v>139.8</v>
      </c>
      <c r="F183" s="75">
        <f t="shared" si="16"/>
        <v>48.54166666666667</v>
      </c>
    </row>
    <row r="184" spans="1:6" ht="51">
      <c r="A184" s="11" t="s">
        <v>68</v>
      </c>
      <c r="B184" s="41">
        <v>456.8</v>
      </c>
      <c r="C184" s="41">
        <v>456.8</v>
      </c>
      <c r="D184" s="4">
        <f t="shared" si="14"/>
        <v>0</v>
      </c>
      <c r="E184" s="4">
        <v>138.5</v>
      </c>
      <c r="F184" s="75">
        <f t="shared" si="16"/>
        <v>30.31961471103327</v>
      </c>
    </row>
    <row r="185" spans="1:6" ht="38.25">
      <c r="A185" s="11" t="s">
        <v>69</v>
      </c>
      <c r="B185" s="41">
        <v>438</v>
      </c>
      <c r="C185" s="41">
        <v>438</v>
      </c>
      <c r="D185" s="4">
        <f t="shared" si="14"/>
        <v>0</v>
      </c>
      <c r="E185" s="4">
        <v>219</v>
      </c>
      <c r="F185" s="75">
        <f t="shared" si="16"/>
        <v>50</v>
      </c>
    </row>
    <row r="186" spans="1:6" ht="63.75">
      <c r="A186" s="11" t="s">
        <v>70</v>
      </c>
      <c r="B186" s="41">
        <v>79.7</v>
      </c>
      <c r="C186" s="41">
        <v>79.7</v>
      </c>
      <c r="D186" s="4">
        <f t="shared" si="14"/>
        <v>0</v>
      </c>
      <c r="E186" s="4">
        <v>39.6</v>
      </c>
      <c r="F186" s="75">
        <f t="shared" si="16"/>
        <v>49.68632371392723</v>
      </c>
    </row>
    <row r="187" spans="1:6" ht="25.5">
      <c r="A187" s="51" t="s">
        <v>71</v>
      </c>
      <c r="B187" s="5">
        <v>100</v>
      </c>
      <c r="C187" s="5">
        <v>100</v>
      </c>
      <c r="D187" s="5">
        <f t="shared" si="14"/>
        <v>0</v>
      </c>
      <c r="E187" s="5">
        <v>46.3</v>
      </c>
      <c r="F187" s="79">
        <f t="shared" si="16"/>
        <v>46.3</v>
      </c>
    </row>
    <row r="188" spans="1:6" ht="15.75">
      <c r="A188" s="7" t="s">
        <v>188</v>
      </c>
      <c r="B188" s="6">
        <f>SUM(B165:B187)</f>
        <v>49135.79999999999</v>
      </c>
      <c r="C188" s="6">
        <f>SUM(C165:C187)</f>
        <v>53267.6</v>
      </c>
      <c r="D188" s="6">
        <f t="shared" si="14"/>
        <v>4131.80000000001</v>
      </c>
      <c r="E188" s="6">
        <f>SUM(E165:E187)</f>
        <v>28833.600000000002</v>
      </c>
      <c r="F188" s="76">
        <f t="shared" si="16"/>
        <v>54.12971487358169</v>
      </c>
    </row>
    <row r="189" spans="1:6" ht="21.75" customHeight="1">
      <c r="A189" s="86" t="s">
        <v>196</v>
      </c>
      <c r="B189" s="89"/>
      <c r="C189" s="89"/>
      <c r="D189" s="89"/>
      <c r="E189" s="89"/>
      <c r="F189" s="90"/>
    </row>
    <row r="190" spans="1:6" ht="38.25">
      <c r="A190" s="11" t="s">
        <v>43</v>
      </c>
      <c r="B190" s="41">
        <v>11279.3</v>
      </c>
      <c r="C190" s="41">
        <v>11279.3</v>
      </c>
      <c r="D190" s="4">
        <f t="shared" si="14"/>
        <v>0</v>
      </c>
      <c r="E190" s="4">
        <v>6300.9</v>
      </c>
      <c r="F190" s="75">
        <f t="shared" si="16"/>
        <v>55.862509198265855</v>
      </c>
    </row>
    <row r="191" spans="1:6" ht="76.5">
      <c r="A191" s="18" t="s">
        <v>109</v>
      </c>
      <c r="B191" s="35">
        <v>784.5</v>
      </c>
      <c r="C191" s="35">
        <v>784.5</v>
      </c>
      <c r="D191" s="4">
        <f t="shared" si="14"/>
        <v>0</v>
      </c>
      <c r="E191" s="4">
        <v>310.3</v>
      </c>
      <c r="F191" s="75">
        <f t="shared" si="16"/>
        <v>39.55385595920969</v>
      </c>
    </row>
    <row r="192" spans="1:6" ht="54.75" customHeight="1">
      <c r="A192" s="11" t="s">
        <v>19</v>
      </c>
      <c r="B192" s="35">
        <v>1493.9</v>
      </c>
      <c r="C192" s="35">
        <v>1852.4</v>
      </c>
      <c r="D192" s="4">
        <f t="shared" si="14"/>
        <v>358.5</v>
      </c>
      <c r="E192" s="4">
        <v>1493.9</v>
      </c>
      <c r="F192" s="79">
        <f t="shared" si="16"/>
        <v>80.64672856834378</v>
      </c>
    </row>
    <row r="193" spans="1:6" ht="76.5">
      <c r="A193" s="11" t="s">
        <v>20</v>
      </c>
      <c r="B193" s="35">
        <v>21</v>
      </c>
      <c r="C193" s="35">
        <v>21</v>
      </c>
      <c r="D193" s="4">
        <f t="shared" si="14"/>
        <v>0</v>
      </c>
      <c r="E193" s="4">
        <v>9.2</v>
      </c>
      <c r="F193" s="75">
        <f t="shared" si="16"/>
        <v>43.8095238095238</v>
      </c>
    </row>
    <row r="194" spans="1:6" ht="67.5" customHeight="1">
      <c r="A194" s="11" t="s">
        <v>73</v>
      </c>
      <c r="B194" s="41">
        <v>9880.7</v>
      </c>
      <c r="C194" s="41">
        <v>9880.7</v>
      </c>
      <c r="D194" s="4">
        <f t="shared" si="14"/>
        <v>0</v>
      </c>
      <c r="E194" s="4">
        <v>6032.8</v>
      </c>
      <c r="F194" s="75">
        <f t="shared" si="16"/>
        <v>61.056402886435166</v>
      </c>
    </row>
    <row r="195" spans="1:6" ht="67.5" customHeight="1">
      <c r="A195" s="11" t="s">
        <v>161</v>
      </c>
      <c r="B195" s="41">
        <v>4755.8</v>
      </c>
      <c r="C195" s="41">
        <v>4755.8</v>
      </c>
      <c r="D195" s="4">
        <f t="shared" si="14"/>
        <v>0</v>
      </c>
      <c r="E195" s="4">
        <v>2248.3</v>
      </c>
      <c r="F195" s="75">
        <f t="shared" si="16"/>
        <v>47.274906430043316</v>
      </c>
    </row>
    <row r="196" spans="1:6" ht="67.5" customHeight="1">
      <c r="A196" s="11" t="s">
        <v>162</v>
      </c>
      <c r="B196" s="41">
        <v>18397.8</v>
      </c>
      <c r="C196" s="41">
        <v>18397.8</v>
      </c>
      <c r="D196" s="4">
        <f t="shared" si="14"/>
        <v>0</v>
      </c>
      <c r="E196" s="4">
        <v>10203.4</v>
      </c>
      <c r="F196" s="75">
        <f t="shared" si="16"/>
        <v>55.45989194360196</v>
      </c>
    </row>
    <row r="197" spans="1:6" ht="15.75">
      <c r="A197" s="7" t="s">
        <v>188</v>
      </c>
      <c r="B197" s="6">
        <f>SUM(B190:B196)</f>
        <v>46613</v>
      </c>
      <c r="C197" s="6">
        <f>SUM(C190:C196)</f>
        <v>46971.5</v>
      </c>
      <c r="D197" s="6">
        <f t="shared" si="14"/>
        <v>358.5</v>
      </c>
      <c r="E197" s="6">
        <f>SUM(E190:E196)</f>
        <v>26598.800000000003</v>
      </c>
      <c r="F197" s="76">
        <f t="shared" si="16"/>
        <v>56.62752945935302</v>
      </c>
    </row>
    <row r="198" spans="1:6" ht="12.75">
      <c r="A198" s="86" t="s">
        <v>197</v>
      </c>
      <c r="B198" s="89"/>
      <c r="C198" s="89"/>
      <c r="D198" s="89"/>
      <c r="E198" s="89"/>
      <c r="F198" s="90"/>
    </row>
    <row r="199" spans="1:6" ht="25.5">
      <c r="A199" s="22" t="s">
        <v>98</v>
      </c>
      <c r="B199" s="15">
        <v>91.1</v>
      </c>
      <c r="C199" s="15">
        <v>91.1</v>
      </c>
      <c r="D199" s="4">
        <f aca="true" t="shared" si="17" ref="D199:D207">C199-B199</f>
        <v>0</v>
      </c>
      <c r="E199" s="4">
        <v>27.9</v>
      </c>
      <c r="F199" s="75">
        <f aca="true" t="shared" si="18" ref="F199:F215">E199/C199*100</f>
        <v>30.62568605927552</v>
      </c>
    </row>
    <row r="200" spans="1:6" ht="25.5">
      <c r="A200" s="22" t="s">
        <v>75</v>
      </c>
      <c r="B200" s="15">
        <v>249.8</v>
      </c>
      <c r="C200" s="15">
        <v>249.8</v>
      </c>
      <c r="D200" s="4">
        <f t="shared" si="17"/>
        <v>0</v>
      </c>
      <c r="E200" s="4">
        <v>0</v>
      </c>
      <c r="F200" s="75">
        <f t="shared" si="18"/>
        <v>0</v>
      </c>
    </row>
    <row r="201" spans="1:6" ht="63" customHeight="1">
      <c r="A201" s="22" t="s">
        <v>76</v>
      </c>
      <c r="B201" s="15">
        <v>5579.7</v>
      </c>
      <c r="C201" s="15">
        <v>5579.7</v>
      </c>
      <c r="D201" s="4">
        <f t="shared" si="17"/>
        <v>0</v>
      </c>
      <c r="E201" s="4">
        <v>2743.6</v>
      </c>
      <c r="F201" s="75">
        <f t="shared" si="18"/>
        <v>49.17110238901733</v>
      </c>
    </row>
    <row r="202" spans="1:6" ht="105.75" customHeight="1">
      <c r="A202" s="50" t="s">
        <v>123</v>
      </c>
      <c r="B202" s="15">
        <v>10</v>
      </c>
      <c r="C202" s="15">
        <v>10</v>
      </c>
      <c r="D202" s="4">
        <f t="shared" si="17"/>
        <v>0</v>
      </c>
      <c r="E202" s="4">
        <v>0</v>
      </c>
      <c r="F202" s="75">
        <f t="shared" si="18"/>
        <v>0</v>
      </c>
    </row>
    <row r="203" spans="1:6" ht="76.5">
      <c r="A203" s="18" t="s">
        <v>99</v>
      </c>
      <c r="B203" s="19">
        <v>210</v>
      </c>
      <c r="C203" s="19">
        <v>210</v>
      </c>
      <c r="D203" s="5">
        <f t="shared" si="17"/>
        <v>0</v>
      </c>
      <c r="E203" s="5">
        <v>28.8</v>
      </c>
      <c r="F203" s="79">
        <f t="shared" si="18"/>
        <v>13.714285714285715</v>
      </c>
    </row>
    <row r="204" spans="1:6" ht="42" customHeight="1">
      <c r="A204" s="11" t="s">
        <v>77</v>
      </c>
      <c r="B204" s="15">
        <v>180</v>
      </c>
      <c r="C204" s="15">
        <v>180</v>
      </c>
      <c r="D204" s="4">
        <f t="shared" si="17"/>
        <v>0</v>
      </c>
      <c r="E204" s="4">
        <v>0</v>
      </c>
      <c r="F204" s="75">
        <f t="shared" si="18"/>
        <v>0</v>
      </c>
    </row>
    <row r="205" spans="1:6" ht="38.25">
      <c r="A205" s="11" t="s">
        <v>78</v>
      </c>
      <c r="B205" s="15">
        <v>344</v>
      </c>
      <c r="C205" s="15">
        <v>344</v>
      </c>
      <c r="D205" s="4">
        <f t="shared" si="17"/>
        <v>0</v>
      </c>
      <c r="E205" s="4">
        <v>191.8</v>
      </c>
      <c r="F205" s="75">
        <f t="shared" si="18"/>
        <v>55.75581395348838</v>
      </c>
    </row>
    <row r="206" spans="1:6" ht="140.25">
      <c r="A206" s="26" t="s">
        <v>163</v>
      </c>
      <c r="B206" s="47">
        <v>600</v>
      </c>
      <c r="C206" s="47">
        <v>600</v>
      </c>
      <c r="D206" s="5">
        <f t="shared" si="17"/>
        <v>0</v>
      </c>
      <c r="E206" s="5">
        <v>0</v>
      </c>
      <c r="F206" s="75">
        <f t="shared" si="18"/>
        <v>0</v>
      </c>
    </row>
    <row r="207" spans="1:6" ht="15.75">
      <c r="A207" s="28" t="s">
        <v>188</v>
      </c>
      <c r="B207" s="29">
        <f>SUM(B199:B206)</f>
        <v>7264.599999999999</v>
      </c>
      <c r="C207" s="29">
        <f>SUM(C199:C206)</f>
        <v>7264.599999999999</v>
      </c>
      <c r="D207" s="6">
        <f t="shared" si="17"/>
        <v>0</v>
      </c>
      <c r="E207" s="29">
        <f>SUM(E199:E206)</f>
        <v>2992.1000000000004</v>
      </c>
      <c r="F207" s="76">
        <f t="shared" si="18"/>
        <v>41.18740192164745</v>
      </c>
    </row>
    <row r="208" spans="1:6" ht="32.25" customHeight="1">
      <c r="A208" s="86" t="s">
        <v>198</v>
      </c>
      <c r="B208" s="89"/>
      <c r="C208" s="89"/>
      <c r="D208" s="89"/>
      <c r="E208" s="89"/>
      <c r="F208" s="90"/>
    </row>
    <row r="209" spans="1:6" ht="38.25">
      <c r="A209" s="55" t="s">
        <v>6</v>
      </c>
      <c r="B209" s="49">
        <v>80</v>
      </c>
      <c r="C209" s="49">
        <v>80</v>
      </c>
      <c r="D209" s="4">
        <f aca="true" t="shared" si="19" ref="D209:D216">C209-B209</f>
        <v>0</v>
      </c>
      <c r="E209" s="49">
        <v>0</v>
      </c>
      <c r="F209" s="75">
        <f t="shared" si="18"/>
        <v>0</v>
      </c>
    </row>
    <row r="210" spans="1:6" ht="52.5" customHeight="1">
      <c r="A210" s="55" t="s">
        <v>164</v>
      </c>
      <c r="B210" s="49">
        <v>285.9</v>
      </c>
      <c r="C210" s="49">
        <v>315.9</v>
      </c>
      <c r="D210" s="4">
        <f t="shared" si="19"/>
        <v>30</v>
      </c>
      <c r="E210" s="49">
        <v>0</v>
      </c>
      <c r="F210" s="75">
        <f t="shared" si="18"/>
        <v>0</v>
      </c>
    </row>
    <row r="211" spans="1:6" ht="38.25">
      <c r="A211" s="67" t="s">
        <v>124</v>
      </c>
      <c r="B211" s="68">
        <v>4.5</v>
      </c>
      <c r="C211" s="68">
        <v>4.5</v>
      </c>
      <c r="D211" s="5">
        <f t="shared" si="19"/>
        <v>0</v>
      </c>
      <c r="E211" s="68">
        <v>0</v>
      </c>
      <c r="F211" s="79">
        <f t="shared" si="18"/>
        <v>0</v>
      </c>
    </row>
    <row r="212" spans="1:6" ht="76.5">
      <c r="A212" s="55" t="s">
        <v>125</v>
      </c>
      <c r="B212" s="49">
        <v>512.2</v>
      </c>
      <c r="C212" s="49">
        <v>512.2</v>
      </c>
      <c r="D212" s="4">
        <f t="shared" si="19"/>
        <v>0</v>
      </c>
      <c r="E212" s="49">
        <v>256.6</v>
      </c>
      <c r="F212" s="75">
        <f t="shared" si="18"/>
        <v>50.09761811792268</v>
      </c>
    </row>
    <row r="213" spans="1:6" ht="63.75">
      <c r="A213" s="55" t="s">
        <v>126</v>
      </c>
      <c r="B213" s="49">
        <v>317</v>
      </c>
      <c r="C213" s="68">
        <v>317</v>
      </c>
      <c r="D213" s="4">
        <f t="shared" si="19"/>
        <v>0</v>
      </c>
      <c r="E213" s="49">
        <f>140.3+18.5</f>
        <v>158.8</v>
      </c>
      <c r="F213" s="75">
        <f t="shared" si="18"/>
        <v>50.09463722397477</v>
      </c>
    </row>
    <row r="214" spans="1:6" ht="51">
      <c r="A214" s="55" t="s">
        <v>127</v>
      </c>
      <c r="B214" s="49">
        <v>250</v>
      </c>
      <c r="C214" s="49">
        <v>210.9</v>
      </c>
      <c r="D214" s="4">
        <f t="shared" si="19"/>
        <v>-39.099999999999994</v>
      </c>
      <c r="E214" s="49">
        <v>103</v>
      </c>
      <c r="F214" s="75">
        <f t="shared" si="18"/>
        <v>48.83831199620673</v>
      </c>
    </row>
    <row r="215" spans="1:6" ht="15.75">
      <c r="A215" s="28" t="s">
        <v>186</v>
      </c>
      <c r="B215" s="29">
        <f>SUM(B209:B214)</f>
        <v>1449.6</v>
      </c>
      <c r="C215" s="29">
        <f>SUM(C209:C214)</f>
        <v>1440.5</v>
      </c>
      <c r="D215" s="6">
        <f t="shared" si="19"/>
        <v>-9.099999999999909</v>
      </c>
      <c r="E215" s="29">
        <f>SUM(E209:E214)</f>
        <v>518.4000000000001</v>
      </c>
      <c r="F215" s="76">
        <f t="shared" si="18"/>
        <v>35.98750433877127</v>
      </c>
    </row>
    <row r="216" spans="1:6" ht="31.5">
      <c r="A216" s="7" t="s">
        <v>138</v>
      </c>
      <c r="B216" s="6">
        <f>B38+B52+B63+B73+B83+B115+B148+B163+B188+B197+B207+B215</f>
        <v>1228498.1000000003</v>
      </c>
      <c r="C216" s="6">
        <f>C38+C52+C63+C73+C83+C115+C148+C163+C188+C197+C207+C215</f>
        <v>1515054.2000000004</v>
      </c>
      <c r="D216" s="6">
        <f t="shared" si="19"/>
        <v>286556.1000000001</v>
      </c>
      <c r="E216" s="6">
        <f>E38+E52+E63+E73+E83+E115+E148+E163+E188+E197+E207+E215</f>
        <v>625011.7000000001</v>
      </c>
      <c r="F216" s="76">
        <f>E216/C216*100</f>
        <v>41.25342182477695</v>
      </c>
    </row>
    <row r="217" spans="1:6" ht="30" customHeight="1">
      <c r="A217" s="83" t="s">
        <v>132</v>
      </c>
      <c r="B217" s="84"/>
      <c r="C217" s="84"/>
      <c r="D217" s="84"/>
      <c r="E217" s="84"/>
      <c r="F217" s="85"/>
    </row>
    <row r="218" spans="1:6" ht="21" customHeight="1">
      <c r="A218" s="56" t="s">
        <v>133</v>
      </c>
      <c r="B218" s="39">
        <v>2751.1</v>
      </c>
      <c r="C218" s="39">
        <v>2751.1</v>
      </c>
      <c r="D218" s="39">
        <f aca="true" t="shared" si="20" ref="D218:D230">C218-B218</f>
        <v>0</v>
      </c>
      <c r="E218" s="39">
        <v>1384.8</v>
      </c>
      <c r="F218" s="75">
        <f aca="true" t="shared" si="21" ref="F218:F237">E218/C218*100</f>
        <v>50.336229144705754</v>
      </c>
    </row>
    <row r="219" spans="1:6" ht="46.5" customHeight="1">
      <c r="A219" s="50" t="s">
        <v>134</v>
      </c>
      <c r="B219" s="39">
        <v>1237.5</v>
      </c>
      <c r="C219" s="39">
        <v>1237.5</v>
      </c>
      <c r="D219" s="39">
        <f t="shared" si="20"/>
        <v>0</v>
      </c>
      <c r="E219" s="39">
        <v>612.5</v>
      </c>
      <c r="F219" s="75">
        <f t="shared" si="21"/>
        <v>49.494949494949495</v>
      </c>
    </row>
    <row r="220" spans="1:6" ht="30.75" customHeight="1">
      <c r="A220" s="50" t="s">
        <v>135</v>
      </c>
      <c r="B220" s="39">
        <v>1229.8</v>
      </c>
      <c r="C220" s="39">
        <v>1229.8</v>
      </c>
      <c r="D220" s="39">
        <f t="shared" si="20"/>
        <v>0</v>
      </c>
      <c r="E220" s="39">
        <v>628.2</v>
      </c>
      <c r="F220" s="75">
        <f t="shared" si="21"/>
        <v>51.081476662872014</v>
      </c>
    </row>
    <row r="221" spans="1:6" ht="43.5" customHeight="1">
      <c r="A221" s="50" t="s">
        <v>43</v>
      </c>
      <c r="B221" s="39">
        <v>6936.7</v>
      </c>
      <c r="C221" s="39">
        <v>6724.6</v>
      </c>
      <c r="D221" s="39">
        <f t="shared" si="20"/>
        <v>-212.09999999999945</v>
      </c>
      <c r="E221" s="39">
        <f>1448.8+1690.4</f>
        <v>3139.2</v>
      </c>
      <c r="F221" s="75">
        <f t="shared" si="21"/>
        <v>46.68233054754186</v>
      </c>
    </row>
    <row r="222" spans="1:6" ht="22.5" customHeight="1">
      <c r="A222" s="50" t="s">
        <v>165</v>
      </c>
      <c r="B222" s="39">
        <v>212</v>
      </c>
      <c r="C222" s="39">
        <v>212</v>
      </c>
      <c r="D222" s="39">
        <f t="shared" si="20"/>
        <v>0</v>
      </c>
      <c r="E222" s="39">
        <f>136.6+1.5</f>
        <v>138.1</v>
      </c>
      <c r="F222" s="75">
        <f t="shared" si="21"/>
        <v>65.14150943396227</v>
      </c>
    </row>
    <row r="223" spans="1:6" ht="51" customHeight="1">
      <c r="A223" s="50" t="s">
        <v>141</v>
      </c>
      <c r="B223" s="39">
        <v>32</v>
      </c>
      <c r="C223" s="39">
        <v>32</v>
      </c>
      <c r="D223" s="39">
        <f t="shared" si="20"/>
        <v>0</v>
      </c>
      <c r="E223" s="39">
        <v>0</v>
      </c>
      <c r="F223" s="75">
        <f t="shared" si="21"/>
        <v>0</v>
      </c>
    </row>
    <row r="224" spans="1:6" ht="31.5" customHeight="1">
      <c r="A224" s="50" t="s">
        <v>216</v>
      </c>
      <c r="B224" s="39">
        <v>0</v>
      </c>
      <c r="C224" s="39">
        <v>3592.4</v>
      </c>
      <c r="D224" s="39">
        <f t="shared" si="20"/>
        <v>3592.4</v>
      </c>
      <c r="E224" s="39">
        <v>0</v>
      </c>
      <c r="F224" s="75">
        <f t="shared" si="21"/>
        <v>0</v>
      </c>
    </row>
    <row r="225" spans="1:6" ht="51" customHeight="1">
      <c r="A225" s="50" t="s">
        <v>199</v>
      </c>
      <c r="B225" s="39">
        <v>0</v>
      </c>
      <c r="C225" s="39">
        <v>512.3</v>
      </c>
      <c r="D225" s="39">
        <f t="shared" si="20"/>
        <v>512.3</v>
      </c>
      <c r="E225" s="39">
        <f>44.5+428.7+39.1</f>
        <v>512.3</v>
      </c>
      <c r="F225" s="75">
        <f t="shared" si="21"/>
        <v>100</v>
      </c>
    </row>
    <row r="226" spans="1:6" ht="62.25" customHeight="1">
      <c r="A226" s="50" t="s">
        <v>142</v>
      </c>
      <c r="B226" s="39">
        <v>95</v>
      </c>
      <c r="C226" s="39">
        <v>395</v>
      </c>
      <c r="D226" s="39">
        <f t="shared" si="20"/>
        <v>300</v>
      </c>
      <c r="E226" s="39">
        <v>148.2</v>
      </c>
      <c r="F226" s="75">
        <f t="shared" si="21"/>
        <v>37.518987341772146</v>
      </c>
    </row>
    <row r="227" spans="1:6" ht="42.75" customHeight="1">
      <c r="A227" s="50" t="s">
        <v>68</v>
      </c>
      <c r="B227" s="39">
        <v>480</v>
      </c>
      <c r="C227" s="39">
        <v>480</v>
      </c>
      <c r="D227" s="39">
        <f t="shared" si="20"/>
        <v>0</v>
      </c>
      <c r="E227" s="39">
        <v>235.5</v>
      </c>
      <c r="F227" s="75">
        <f t="shared" si="21"/>
        <v>49.0625</v>
      </c>
    </row>
    <row r="228" spans="1:6" ht="46.5" customHeight="1">
      <c r="A228" s="50" t="s">
        <v>143</v>
      </c>
      <c r="B228" s="39">
        <v>50</v>
      </c>
      <c r="C228" s="39">
        <v>50</v>
      </c>
      <c r="D228" s="39">
        <f t="shared" si="20"/>
        <v>0</v>
      </c>
      <c r="E228" s="39">
        <v>50</v>
      </c>
      <c r="F228" s="75">
        <f t="shared" si="21"/>
        <v>100</v>
      </c>
    </row>
    <row r="229" spans="1:6" ht="41.25" customHeight="1">
      <c r="A229" s="63" t="s">
        <v>72</v>
      </c>
      <c r="B229" s="39">
        <v>659.5</v>
      </c>
      <c r="C229" s="39">
        <v>255.1</v>
      </c>
      <c r="D229" s="39">
        <f t="shared" si="20"/>
        <v>-404.4</v>
      </c>
      <c r="E229" s="39">
        <v>0</v>
      </c>
      <c r="F229" s="75">
        <f t="shared" si="21"/>
        <v>0</v>
      </c>
    </row>
    <row r="230" spans="1:6" ht="12.75" customHeight="1">
      <c r="A230" s="57" t="s">
        <v>136</v>
      </c>
      <c r="B230" s="58">
        <f>SUM(B218:B229)</f>
        <v>13683.599999999999</v>
      </c>
      <c r="C230" s="58">
        <f>SUM(C218:C229)</f>
        <v>17471.799999999996</v>
      </c>
      <c r="D230" s="58">
        <f t="shared" si="20"/>
        <v>3788.199999999997</v>
      </c>
      <c r="E230" s="58">
        <f>SUM(E218:E229)</f>
        <v>6848.8</v>
      </c>
      <c r="F230" s="76">
        <f t="shared" si="21"/>
        <v>39.1991666571275</v>
      </c>
    </row>
    <row r="231" spans="1:6" ht="29.25" customHeight="1">
      <c r="A231" s="83" t="s">
        <v>137</v>
      </c>
      <c r="B231" s="84"/>
      <c r="C231" s="84"/>
      <c r="D231" s="84"/>
      <c r="E231" s="84"/>
      <c r="F231" s="85"/>
    </row>
    <row r="232" spans="1:6" ht="68.25" customHeight="1">
      <c r="A232" s="65" t="s">
        <v>166</v>
      </c>
      <c r="B232" s="4">
        <v>3220.3</v>
      </c>
      <c r="C232" s="4">
        <v>3220.3</v>
      </c>
      <c r="D232" s="39">
        <f aca="true" t="shared" si="22" ref="D232:D240">C232-B232</f>
        <v>0</v>
      </c>
      <c r="E232" s="4">
        <f>0+1258.8+12.6</f>
        <v>1271.3999999999999</v>
      </c>
      <c r="F232" s="75">
        <f t="shared" si="21"/>
        <v>39.480793714871275</v>
      </c>
    </row>
    <row r="233" spans="1:6" ht="88.5" customHeight="1">
      <c r="A233" s="50" t="s">
        <v>139</v>
      </c>
      <c r="B233" s="39">
        <v>0.4</v>
      </c>
      <c r="C233" s="39">
        <v>0.4</v>
      </c>
      <c r="D233" s="39">
        <f t="shared" si="22"/>
        <v>0</v>
      </c>
      <c r="E233" s="39">
        <f>0+0.2</f>
        <v>0.2</v>
      </c>
      <c r="F233" s="75">
        <f t="shared" si="21"/>
        <v>50</v>
      </c>
    </row>
    <row r="234" spans="1:6" ht="76.5" customHeight="1">
      <c r="A234" s="46" t="s">
        <v>140</v>
      </c>
      <c r="B234" s="39">
        <v>513.3</v>
      </c>
      <c r="C234" s="39">
        <v>513.3</v>
      </c>
      <c r="D234" s="39">
        <f t="shared" si="22"/>
        <v>0</v>
      </c>
      <c r="E234" s="39">
        <v>239.6</v>
      </c>
      <c r="F234" s="75">
        <f t="shared" si="21"/>
        <v>46.678355737385544</v>
      </c>
    </row>
    <row r="235" spans="1:6" ht="76.5" customHeight="1">
      <c r="A235" s="50" t="s">
        <v>144</v>
      </c>
      <c r="B235" s="39">
        <v>513.2</v>
      </c>
      <c r="C235" s="39">
        <v>513.2</v>
      </c>
      <c r="D235" s="39">
        <f t="shared" si="22"/>
        <v>0</v>
      </c>
      <c r="E235" s="39">
        <v>0</v>
      </c>
      <c r="F235" s="75">
        <f t="shared" si="21"/>
        <v>0</v>
      </c>
    </row>
    <row r="236" spans="1:6" ht="51" customHeight="1">
      <c r="A236" s="50" t="s">
        <v>167</v>
      </c>
      <c r="B236" s="39">
        <v>3645.7</v>
      </c>
      <c r="C236" s="39">
        <v>3645.73</v>
      </c>
      <c r="D236" s="39">
        <f t="shared" si="22"/>
        <v>0.03000000000020009</v>
      </c>
      <c r="E236" s="39">
        <v>0</v>
      </c>
      <c r="F236" s="75">
        <f t="shared" si="21"/>
        <v>0</v>
      </c>
    </row>
    <row r="237" spans="1:6" ht="82.5" customHeight="1">
      <c r="A237" s="50" t="s">
        <v>168</v>
      </c>
      <c r="B237" s="39">
        <v>5104</v>
      </c>
      <c r="C237" s="39">
        <v>5104</v>
      </c>
      <c r="D237" s="39">
        <f t="shared" si="22"/>
        <v>0</v>
      </c>
      <c r="E237" s="39">
        <v>729.1</v>
      </c>
      <c r="F237" s="75">
        <f t="shared" si="21"/>
        <v>14.284874608150472</v>
      </c>
    </row>
    <row r="238" spans="1:6" ht="12.75" customHeight="1">
      <c r="A238" s="57" t="s">
        <v>136</v>
      </c>
      <c r="B238" s="58">
        <f>SUM(B232:B237)</f>
        <v>12996.9</v>
      </c>
      <c r="C238" s="58">
        <f>SUM(C232:C237)</f>
        <v>12996.93</v>
      </c>
      <c r="D238" s="58">
        <f t="shared" si="22"/>
        <v>0.030000000000654836</v>
      </c>
      <c r="E238" s="58">
        <f>SUM(E232:E237)</f>
        <v>2240.2999999999997</v>
      </c>
      <c r="F238" s="76">
        <f>E238/C238*100</f>
        <v>17.23714754176563</v>
      </c>
    </row>
    <row r="239" spans="1:6" ht="36" customHeight="1">
      <c r="A239" s="7" t="s">
        <v>145</v>
      </c>
      <c r="B239" s="6">
        <f>B230+B238</f>
        <v>26680.5</v>
      </c>
      <c r="C239" s="6">
        <f>C230+C238</f>
        <v>30468.729999999996</v>
      </c>
      <c r="D239" s="6">
        <f t="shared" si="22"/>
        <v>3788.229999999996</v>
      </c>
      <c r="E239" s="6">
        <f>E230+E238</f>
        <v>9089.1</v>
      </c>
      <c r="F239" s="76">
        <f>E239/C239*100</f>
        <v>29.83091188900884</v>
      </c>
    </row>
    <row r="240" spans="1:6" ht="24.75" customHeight="1">
      <c r="A240" s="59" t="s">
        <v>27</v>
      </c>
      <c r="B240" s="60">
        <f>B216+B239</f>
        <v>1255178.6000000003</v>
      </c>
      <c r="C240" s="60">
        <f>C216+C239</f>
        <v>1545522.9300000004</v>
      </c>
      <c r="D240" s="8">
        <f t="shared" si="22"/>
        <v>290344.3300000001</v>
      </c>
      <c r="E240" s="60">
        <f>E216+E239</f>
        <v>634100.8</v>
      </c>
      <c r="F240" s="77">
        <f>E240/C240*100</f>
        <v>41.02823631351751</v>
      </c>
    </row>
    <row r="243" ht="12.75" customHeight="1">
      <c r="E243" s="69"/>
    </row>
  </sheetData>
  <sheetProtection/>
  <mergeCells count="19">
    <mergeCell ref="D1:F1"/>
    <mergeCell ref="D3:F3"/>
    <mergeCell ref="D2:F2"/>
    <mergeCell ref="D4:F4"/>
    <mergeCell ref="A6:F6"/>
    <mergeCell ref="A189:F189"/>
    <mergeCell ref="A9:F9"/>
    <mergeCell ref="A84:F84"/>
    <mergeCell ref="A149:F149"/>
    <mergeCell ref="A164:F164"/>
    <mergeCell ref="A217:F217"/>
    <mergeCell ref="A231:F231"/>
    <mergeCell ref="A39:F39"/>
    <mergeCell ref="A53:F53"/>
    <mergeCell ref="A116:F116"/>
    <mergeCell ref="A208:F208"/>
    <mergeCell ref="A64:F64"/>
    <mergeCell ref="A198:F198"/>
    <mergeCell ref="A74:F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Светлана</cp:lastModifiedBy>
  <cp:lastPrinted>2019-08-05T09:28:53Z</cp:lastPrinted>
  <dcterms:created xsi:type="dcterms:W3CDTF">2002-03-11T10:22:12Z</dcterms:created>
  <dcterms:modified xsi:type="dcterms:W3CDTF">2019-08-08T06:48:13Z</dcterms:modified>
  <cp:category/>
  <cp:version/>
  <cp:contentType/>
  <cp:contentStatus/>
</cp:coreProperties>
</file>