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<sst xmlns="http://schemas.openxmlformats.org/spreadsheetml/2006/main" count="114" uniqueCount="66">
  <si>
    <t>Наименование показателя</t>
  </si>
  <si>
    <t>Уточненный бюджет</t>
  </si>
  <si>
    <t>Исполнено</t>
  </si>
  <si>
    <t>Удельный вес, %</t>
  </si>
  <si>
    <t>Сумма (гр.4-гр.2), тыс. руб.</t>
  </si>
  <si>
    <t>% (гр.4/гр.2*100)</t>
  </si>
  <si>
    <t>Налог на доходы физических лиц</t>
  </si>
  <si>
    <t>в том числе:</t>
  </si>
  <si>
    <t>Налоги на совокупный доход</t>
  </si>
  <si>
    <t xml:space="preserve"> - единый налог на вмененный доход для отдельных видов деятельности</t>
  </si>
  <si>
    <t xml:space="preserve"> - налог, взимаемый в связи с применением патентной системы налогообложения</t>
  </si>
  <si>
    <t xml:space="preserve">Транспортный налог </t>
  </si>
  <si>
    <t xml:space="preserve"> - транспортный налог с организаций</t>
  </si>
  <si>
    <t xml:space="preserve"> - транспортный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</si>
  <si>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</si>
  <si>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</si>
  <si>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Штрафы, санкции, возмещение ущерба</t>
  </si>
  <si>
    <t>Доходы от продажи материальных и нематериальных активов</t>
  </si>
  <si>
    <t xml:space="preserve"> - доходы от продажи квартир</t>
  </si>
  <si>
    <t xml:space="preserve"> - доходы от реализации имущества, на ходящегося  в сосбственности муниципальных районов</t>
  </si>
  <si>
    <t xml:space="preserve"> - доходы от продажи земельных участков, находящихся в собственности муниципальных районов </t>
  </si>
  <si>
    <t>Платежи при  пользовании природными ресурсами</t>
  </si>
  <si>
    <t xml:space="preserve"> - доходы от сдачи в аренду имущества, находящегося в оперативном управлении органов управления муниципальных районов и созданных ими учреждений</t>
  </si>
  <si>
    <t xml:space="preserve"> - прочие поступления от использования имущества, находящегося в собственности муниципальных районов</t>
  </si>
  <si>
    <t>Государственная пошлина</t>
  </si>
  <si>
    <t>Всего доходов</t>
  </si>
  <si>
    <t>Налоговые доходы</t>
  </si>
  <si>
    <t>Неналоговые доходы</t>
  </si>
  <si>
    <t>Отклонения</t>
  </si>
  <si>
    <t>% (гр.3/гр.2*100)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</si>
  <si>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</si>
  <si>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</si>
  <si>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</si>
  <si>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</si>
  <si>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</si>
  <si>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</si>
  <si>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сумма, тыс.руб. (гр.3-гр.2)</t>
  </si>
  <si>
    <t>Доходы бюджетов бюджетной системы РФ от возврата бюджетам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</si>
  <si>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</si>
  <si>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Акцизы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</si>
  <si>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</si>
  <si>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</si>
  <si>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</si>
  <si>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</si>
  <si>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- плата по соглашениям об установлении сервитута, заключенным органами местного самоуправления муниципальных районов в отношении земельных участков,госсобственность на которые не разграничена и которые расположены в границах городских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</si>
  <si>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</si>
  <si>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муниципальных образований</t>
  </si>
  <si>
    <t>Приложение 2</t>
  </si>
  <si>
    <t xml:space="preserve">              Приложение 3</t>
  </si>
  <si>
    <t xml:space="preserve">              Анализ  изменения плановых показателей бюджета Добрянского муниципального района на 2017 год по доходам</t>
  </si>
  <si>
    <t>Первоначально утвержденный бюджет на 2017 год, тыс. руб.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</si>
  <si>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</si>
  <si>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</si>
  <si>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госсобственность на которые не разграничена и которые расположены в границах городских   поселений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</si>
  <si>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госсобственность на которые не разграничена и которые расположены в границах  сельских  поселений</t>
  </si>
  <si>
    <t>Уточненный бюджет на 2017 год, тыс. руб.</t>
  </si>
  <si>
    <t>Анализ исполнения бюджета Добрянского муниципального района по доходам за 2017 год</t>
  </si>
  <si>
    <t>Исполнено за 2016 год</t>
  </si>
  <si>
    <t>2017 год</t>
  </si>
  <si>
    <t xml:space="preserve"> - плата по соглашениям об установлении сервитута, заключенным органами местного самоуправления муниципальных районов в отношении земельных участков,госсобственность на которые не разграничена и которые расположены в границах сельских поселений</t>
  </si>
  <si>
    <t>Задолженность и перерасчеты по отмененным налогам, сборам и иным обязательным платежам</t>
  </si>
  <si>
    <t xml:space="preserve"> - доходы, получаемые в виде арендной платы, а также средства от продажи права на заключение договоров вренды за земли, находящиеся в собственности муниципальных районов</t>
  </si>
  <si>
    <t>Откл-я 2017 года к 2016 году</t>
  </si>
  <si>
    <t>от 25.04.2018 г.</t>
  </si>
  <si>
    <t xml:space="preserve">             от 25.04.2018 г.</t>
  </si>
  <si>
    <t>к Заключению КСП ДМР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</si>
</sst>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"/>
    <numFmt numFmtId="182" formatCode="#,##0.0"/>
    <numFmt numFmtId="183" formatCode="0.000000"/>
    <numFmt numFmtId="184" formatCode="0.0000000"/>
    <numFmt numFmtId="185" formatCode="0.00000"/>
    <numFmt numFmtId="186" formatCode="0.0000"/>
    <numFmt numFmtId="187" formatCode="0.000"/>
    <numFmt numFmtId="18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wrapText="1"/>
    </xf>
    <xf numFmtId="182" fontId="2" fillId="0" borderId="11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182" fontId="50" fillId="0" borderId="11" xfId="0" applyNumberFormat="1" applyFont="1" applyBorder="1" applyAlignment="1">
      <alignment/>
    </xf>
    <xf numFmtId="182" fontId="4" fillId="0" borderId="11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27" fillId="0" borderId="11" xfId="0" applyFont="1" applyBorder="1" applyAlignment="1">
      <alignment/>
    </xf>
    <xf numFmtId="0" fontId="4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27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8.28125" style="0" customWidth="1"/>
    <col min="2" max="2" width="22.8515625" style="0" customWidth="1"/>
    <col min="3" max="3" width="19.57421875" style="0" customWidth="1"/>
    <col min="4" max="4" width="16.28125" style="0" customWidth="1"/>
    <col min="5" max="5" width="11.140625" style="0" customWidth="1"/>
  </cols>
  <sheetData>
    <row r="1" spans="5:6" ht="15.75">
      <c r="E1" s="27" t="s">
        <v>47</v>
      </c>
      <c r="F1" s="25"/>
    </row>
    <row r="2" spans="5:6" ht="15.75">
      <c r="E2" s="27" t="s">
        <v>65</v>
      </c>
      <c r="F2" s="25"/>
    </row>
    <row r="3" spans="4:6" ht="15.75">
      <c r="D3" s="28"/>
      <c r="E3" s="30" t="s">
        <v>63</v>
      </c>
      <c r="F3" s="26"/>
    </row>
    <row r="5" spans="1:5" ht="33.75" customHeight="1">
      <c r="A5" s="37" t="s">
        <v>49</v>
      </c>
      <c r="B5" s="38"/>
      <c r="C5" s="38"/>
      <c r="D5" s="38"/>
      <c r="E5" s="38"/>
    </row>
    <row r="8" spans="1:5" ht="15.75">
      <c r="A8" s="31" t="s">
        <v>0</v>
      </c>
      <c r="B8" s="33" t="s">
        <v>50</v>
      </c>
      <c r="C8" s="34" t="s">
        <v>55</v>
      </c>
      <c r="D8" s="36" t="s">
        <v>28</v>
      </c>
      <c r="E8" s="36"/>
    </row>
    <row r="9" spans="1:5" ht="46.5" customHeight="1">
      <c r="A9" s="32"/>
      <c r="B9" s="33"/>
      <c r="C9" s="35"/>
      <c r="D9" s="10" t="s">
        <v>36</v>
      </c>
      <c r="E9" s="6" t="s">
        <v>29</v>
      </c>
    </row>
    <row r="10" spans="1:5" ht="15.75">
      <c r="A10" s="2">
        <v>1</v>
      </c>
      <c r="B10" s="11">
        <v>2</v>
      </c>
      <c r="C10" s="11">
        <v>3</v>
      </c>
      <c r="D10" s="11">
        <v>4</v>
      </c>
      <c r="E10" s="11">
        <v>5</v>
      </c>
    </row>
    <row r="11" spans="1:5" ht="15.75">
      <c r="A11" s="7" t="s">
        <v>25</v>
      </c>
      <c r="B11" s="15">
        <f>B12+B25+B49</f>
        <v>1075246.3</v>
      </c>
      <c r="C11" s="15">
        <f>C12+C25+C49</f>
        <v>1301157.1</v>
      </c>
      <c r="D11" s="15">
        <f>D12+D25+D49</f>
        <v>225910.79999999996</v>
      </c>
      <c r="E11" s="19">
        <f>C11/B11*100</f>
        <v>121.01014437343333</v>
      </c>
    </row>
    <row r="12" spans="1:5" ht="21.75" customHeight="1">
      <c r="A12" s="8" t="s">
        <v>26</v>
      </c>
      <c r="B12" s="15">
        <f>B14+B16+B20+B24+B15</f>
        <v>328893.69999999995</v>
      </c>
      <c r="C12" s="15">
        <f>C14+C16+C20+C24+C15</f>
        <v>325405.39999999997</v>
      </c>
      <c r="D12" s="15">
        <f>D14+D16+D20+D24+D15</f>
        <v>-3488.2999999999947</v>
      </c>
      <c r="E12" s="19">
        <f>C12/B12*100</f>
        <v>98.93938375833893</v>
      </c>
    </row>
    <row r="13" spans="1:5" ht="13.5" customHeight="1">
      <c r="A13" s="5" t="s">
        <v>7</v>
      </c>
      <c r="B13" s="16"/>
      <c r="C13" s="16"/>
      <c r="D13" s="16"/>
      <c r="E13" s="20"/>
    </row>
    <row r="14" spans="1:5" ht="15.75">
      <c r="A14" s="9" t="s">
        <v>6</v>
      </c>
      <c r="B14" s="16">
        <v>261419.1</v>
      </c>
      <c r="C14" s="16">
        <v>259434.7</v>
      </c>
      <c r="D14" s="16">
        <f>C14-B14</f>
        <v>-1984.3999999999942</v>
      </c>
      <c r="E14" s="20">
        <f>C14/B14*100</f>
        <v>99.24091238933957</v>
      </c>
    </row>
    <row r="15" spans="1:5" ht="15.75">
      <c r="A15" s="9" t="s">
        <v>39</v>
      </c>
      <c r="B15" s="16">
        <v>5083.8</v>
      </c>
      <c r="C15" s="16">
        <v>5083.8</v>
      </c>
      <c r="D15" s="16">
        <f>C15-B15</f>
        <v>0</v>
      </c>
      <c r="E15" s="20">
        <f>C15/B15*100</f>
        <v>100</v>
      </c>
    </row>
    <row r="16" spans="1:5" ht="15.75">
      <c r="A16" s="9" t="s">
        <v>8</v>
      </c>
      <c r="B16" s="16">
        <f>B18+B19</f>
        <v>24499.7</v>
      </c>
      <c r="C16" s="16">
        <f>C18+C19</f>
        <v>20861</v>
      </c>
      <c r="D16" s="16">
        <f>D18+D19</f>
        <v>-3638.7000000000007</v>
      </c>
      <c r="E16" s="20">
        <f>C16/B16*100</f>
        <v>85.14798140385392</v>
      </c>
    </row>
    <row r="17" spans="1:5" ht="15.75">
      <c r="A17" s="9" t="s">
        <v>7</v>
      </c>
      <c r="B17" s="16"/>
      <c r="C17" s="16"/>
      <c r="D17" s="16"/>
      <c r="E17" s="20"/>
    </row>
    <row r="18" spans="1:5" ht="34.5" customHeight="1">
      <c r="A18" s="12" t="s">
        <v>9</v>
      </c>
      <c r="B18" s="18">
        <v>23959.7</v>
      </c>
      <c r="C18" s="18">
        <v>20119</v>
      </c>
      <c r="D18" s="18">
        <f>C18-B18</f>
        <v>-3840.7000000000007</v>
      </c>
      <c r="E18" s="21">
        <f>C18/B18*100</f>
        <v>83.97016657136776</v>
      </c>
    </row>
    <row r="19" spans="1:5" ht="48" customHeight="1">
      <c r="A19" s="12" t="s">
        <v>10</v>
      </c>
      <c r="B19" s="18">
        <v>540</v>
      </c>
      <c r="C19" s="18">
        <v>742</v>
      </c>
      <c r="D19" s="18">
        <f>C19-B19</f>
        <v>202</v>
      </c>
      <c r="E19" s="20">
        <f>C19/B19*100</f>
        <v>137.4074074074074</v>
      </c>
    </row>
    <row r="20" spans="1:5" ht="15.75">
      <c r="A20" s="9" t="s">
        <v>11</v>
      </c>
      <c r="B20" s="16">
        <f>B22+B23</f>
        <v>31450.300000000003</v>
      </c>
      <c r="C20" s="16">
        <f>C22+C23</f>
        <v>31950.300000000003</v>
      </c>
      <c r="D20" s="16">
        <f>D22+D23</f>
        <v>500</v>
      </c>
      <c r="E20" s="20">
        <f>C20/B20*100</f>
        <v>101.58980995411808</v>
      </c>
    </row>
    <row r="21" spans="1:5" ht="15.75">
      <c r="A21" s="9" t="s">
        <v>7</v>
      </c>
      <c r="B21" s="16"/>
      <c r="C21" s="16"/>
      <c r="D21" s="16"/>
      <c r="E21" s="20"/>
    </row>
    <row r="22" spans="1:5" ht="20.25" customHeight="1">
      <c r="A22" s="12" t="s">
        <v>12</v>
      </c>
      <c r="B22" s="18">
        <v>7911.9</v>
      </c>
      <c r="C22" s="18">
        <v>7411.9</v>
      </c>
      <c r="D22" s="18">
        <f>C22-B22</f>
        <v>-500</v>
      </c>
      <c r="E22" s="21">
        <f>C22/B22*100</f>
        <v>93.68040546518536</v>
      </c>
    </row>
    <row r="23" spans="1:5" ht="28.5" customHeight="1">
      <c r="A23" s="12" t="s">
        <v>13</v>
      </c>
      <c r="B23" s="18">
        <v>23538.4</v>
      </c>
      <c r="C23" s="18">
        <v>24538.4</v>
      </c>
      <c r="D23" s="18">
        <f>C23-B23</f>
        <v>1000</v>
      </c>
      <c r="E23" s="21">
        <f>C23/B23*100</f>
        <v>104.24837711994017</v>
      </c>
    </row>
    <row r="24" spans="1:5" ht="22.5" customHeight="1">
      <c r="A24" s="5" t="s">
        <v>24</v>
      </c>
      <c r="B24" s="16">
        <v>6440.8</v>
      </c>
      <c r="C24" s="16">
        <v>8075.6</v>
      </c>
      <c r="D24" s="16">
        <f>C24-B24</f>
        <v>1634.8000000000002</v>
      </c>
      <c r="E24" s="20">
        <f>C24/B24*100</f>
        <v>125.38194013166066</v>
      </c>
    </row>
    <row r="25" spans="1:5" ht="15" customHeight="1">
      <c r="A25" s="8" t="s">
        <v>27</v>
      </c>
      <c r="B25" s="15">
        <f>B26+B34+B38+B47+B48+B35</f>
        <v>66433.7</v>
      </c>
      <c r="C25" s="15">
        <f>C26+C34+C38+C47+C48+C35</f>
        <v>76081.9</v>
      </c>
      <c r="D25" s="15">
        <f>D26+D34+D38+D47+D48+D35</f>
        <v>9648.199999999999</v>
      </c>
      <c r="E25" s="19">
        <f>C25/B25*100</f>
        <v>114.52305080102418</v>
      </c>
    </row>
    <row r="26" spans="1:5" ht="51" customHeight="1">
      <c r="A26" s="5" t="s">
        <v>14</v>
      </c>
      <c r="B26" s="16">
        <f>B28+B30+B33+B29+B31+B32</f>
        <v>45624.1</v>
      </c>
      <c r="C26" s="16">
        <f>C28+C30+C33+C29+C31+C32</f>
        <v>53560.5</v>
      </c>
      <c r="D26" s="16">
        <f>D28+D30+D33+D29+D31+D32</f>
        <v>7936.399999999999</v>
      </c>
      <c r="E26" s="20">
        <f>C26/B26*100</f>
        <v>117.3951924531114</v>
      </c>
    </row>
    <row r="27" spans="1:5" ht="12" customHeight="1">
      <c r="A27" s="5" t="s">
        <v>7</v>
      </c>
      <c r="B27" s="16"/>
      <c r="C27" s="16"/>
      <c r="D27" s="16"/>
      <c r="E27" s="20"/>
    </row>
    <row r="28" spans="1:5" ht="160.5" customHeight="1">
      <c r="A28" s="12" t="s">
        <v>40</v>
      </c>
      <c r="B28" s="18">
        <v>26986</v>
      </c>
      <c r="C28" s="18">
        <v>33696.6</v>
      </c>
      <c r="D28" s="18">
        <f aca="true" t="shared" si="0" ref="D28:D37">C28-B28</f>
        <v>6710.5999999999985</v>
      </c>
      <c r="E28" s="21">
        <f aca="true" t="shared" si="1" ref="E28:E38">C28/B28*100</f>
        <v>124.8669680575113</v>
      </c>
    </row>
    <row r="29" spans="1:5" ht="161.25" customHeight="1">
      <c r="A29" s="12" t="s">
        <v>41</v>
      </c>
      <c r="B29" s="18">
        <v>14028.6</v>
      </c>
      <c r="C29" s="18">
        <v>14028.6</v>
      </c>
      <c r="D29" s="18">
        <f t="shared" si="0"/>
        <v>0</v>
      </c>
      <c r="E29" s="21">
        <f t="shared" si="1"/>
        <v>100</v>
      </c>
    </row>
    <row r="30" spans="1:5" ht="84.75" customHeight="1">
      <c r="A30" s="12" t="s">
        <v>22</v>
      </c>
      <c r="B30" s="18">
        <v>4500</v>
      </c>
      <c r="C30" s="18">
        <v>5200</v>
      </c>
      <c r="D30" s="18">
        <f t="shared" si="0"/>
        <v>700</v>
      </c>
      <c r="E30" s="21">
        <f t="shared" si="1"/>
        <v>115.55555555555554</v>
      </c>
    </row>
    <row r="31" spans="1:5" ht="144.75" customHeight="1">
      <c r="A31" s="12" t="s">
        <v>59</v>
      </c>
      <c r="B31" s="18">
        <v>0</v>
      </c>
      <c r="C31" s="18">
        <v>238.8</v>
      </c>
      <c r="D31" s="18">
        <f t="shared" si="0"/>
        <v>238.8</v>
      </c>
      <c r="E31" s="21">
        <v>0</v>
      </c>
    </row>
    <row r="32" spans="1:5" ht="144.75" customHeight="1">
      <c r="A32" s="12" t="s">
        <v>44</v>
      </c>
      <c r="B32" s="18">
        <v>1.5</v>
      </c>
      <c r="C32" s="18">
        <v>288.5</v>
      </c>
      <c r="D32" s="18">
        <f t="shared" si="0"/>
        <v>287</v>
      </c>
      <c r="E32" s="21">
        <f t="shared" si="1"/>
        <v>19233.333333333336</v>
      </c>
    </row>
    <row r="33" spans="1:5" ht="70.5" customHeight="1">
      <c r="A33" s="12" t="s">
        <v>23</v>
      </c>
      <c r="B33" s="18">
        <v>108</v>
      </c>
      <c r="C33" s="18">
        <v>108</v>
      </c>
      <c r="D33" s="18">
        <f t="shared" si="0"/>
        <v>0</v>
      </c>
      <c r="E33" s="21">
        <f t="shared" si="1"/>
        <v>100</v>
      </c>
    </row>
    <row r="34" spans="1:5" ht="40.5" customHeight="1">
      <c r="A34" s="5" t="s">
        <v>21</v>
      </c>
      <c r="B34" s="16">
        <v>6645.9</v>
      </c>
      <c r="C34" s="16">
        <v>6220.2</v>
      </c>
      <c r="D34" s="16">
        <f t="shared" si="0"/>
        <v>-425.6999999999998</v>
      </c>
      <c r="E34" s="20">
        <f t="shared" si="1"/>
        <v>93.59454701394844</v>
      </c>
    </row>
    <row r="35" spans="1:5" ht="40.5" customHeight="1">
      <c r="A35" s="23" t="s">
        <v>51</v>
      </c>
      <c r="B35" s="16">
        <f>B36</f>
        <v>2998</v>
      </c>
      <c r="C35" s="16">
        <f>C36+C37</f>
        <v>3458</v>
      </c>
      <c r="D35" s="16">
        <f t="shared" si="0"/>
        <v>460</v>
      </c>
      <c r="E35" s="20">
        <f t="shared" si="1"/>
        <v>115.34356237491662</v>
      </c>
    </row>
    <row r="36" spans="1:5" ht="51.75" customHeight="1">
      <c r="A36" s="29" t="s">
        <v>52</v>
      </c>
      <c r="B36" s="18">
        <v>2998</v>
      </c>
      <c r="C36" s="18">
        <v>2998</v>
      </c>
      <c r="D36" s="18">
        <f t="shared" si="0"/>
        <v>0</v>
      </c>
      <c r="E36" s="21">
        <f t="shared" si="1"/>
        <v>100</v>
      </c>
    </row>
    <row r="37" spans="1:5" ht="49.5" customHeight="1">
      <c r="A37" s="12" t="s">
        <v>45</v>
      </c>
      <c r="B37" s="18">
        <v>0</v>
      </c>
      <c r="C37" s="18">
        <v>460</v>
      </c>
      <c r="D37" s="18">
        <f t="shared" si="0"/>
        <v>460</v>
      </c>
      <c r="E37" s="21">
        <v>0</v>
      </c>
    </row>
    <row r="38" spans="1:5" ht="34.5" customHeight="1">
      <c r="A38" s="5" t="s">
        <v>17</v>
      </c>
      <c r="B38" s="16">
        <f>B40+B41+B44+B42+B45+B43+B46</f>
        <v>6405</v>
      </c>
      <c r="C38" s="16">
        <f>C40+C41+C44+C42+C45+C43+C46</f>
        <v>6749.5</v>
      </c>
      <c r="D38" s="16">
        <f>D40+D41+D44+D42+D45+D43+D46</f>
        <v>344.5</v>
      </c>
      <c r="E38" s="20">
        <f t="shared" si="1"/>
        <v>105.37861046057768</v>
      </c>
    </row>
    <row r="39" spans="1:5" ht="12" customHeight="1">
      <c r="A39" s="5" t="s">
        <v>7</v>
      </c>
      <c r="B39" s="16"/>
      <c r="C39" s="16"/>
      <c r="D39" s="16"/>
      <c r="E39" s="20"/>
    </row>
    <row r="40" spans="1:5" ht="20.25" customHeight="1">
      <c r="A40" s="12" t="s">
        <v>18</v>
      </c>
      <c r="B40" s="18">
        <v>120</v>
      </c>
      <c r="C40" s="18">
        <v>100</v>
      </c>
      <c r="D40" s="18">
        <f aca="true" t="shared" si="2" ref="D40:D48">C40-B40</f>
        <v>-20</v>
      </c>
      <c r="E40" s="21">
        <f>C40/B40*100</f>
        <v>83.33333333333334</v>
      </c>
    </row>
    <row r="41" spans="1:5" ht="45" customHeight="1">
      <c r="A41" s="12" t="s">
        <v>19</v>
      </c>
      <c r="B41" s="18">
        <v>1400</v>
      </c>
      <c r="C41" s="18">
        <v>1570</v>
      </c>
      <c r="D41" s="18">
        <f t="shared" si="2"/>
        <v>170</v>
      </c>
      <c r="E41" s="21">
        <f>C41/B41*100</f>
        <v>112.14285714285714</v>
      </c>
    </row>
    <row r="42" spans="1:5" ht="102" customHeight="1">
      <c r="A42" s="12" t="s">
        <v>42</v>
      </c>
      <c r="B42" s="18">
        <v>2500</v>
      </c>
      <c r="C42" s="18">
        <v>2200</v>
      </c>
      <c r="D42" s="18">
        <f t="shared" si="2"/>
        <v>-300</v>
      </c>
      <c r="E42" s="21">
        <f>C42/B42*100</f>
        <v>88</v>
      </c>
    </row>
    <row r="43" spans="1:5" ht="102" customHeight="1">
      <c r="A43" s="12" t="s">
        <v>43</v>
      </c>
      <c r="B43" s="18">
        <v>2000</v>
      </c>
      <c r="C43" s="18">
        <v>1600</v>
      </c>
      <c r="D43" s="18">
        <f t="shared" si="2"/>
        <v>-400</v>
      </c>
      <c r="E43" s="21">
        <f>C43/B43*100</f>
        <v>80</v>
      </c>
    </row>
    <row r="44" spans="1:5" ht="60.75" customHeight="1">
      <c r="A44" s="12" t="s">
        <v>20</v>
      </c>
      <c r="B44" s="18">
        <v>0</v>
      </c>
      <c r="C44" s="18">
        <v>672.5</v>
      </c>
      <c r="D44" s="18">
        <f t="shared" si="2"/>
        <v>672.5</v>
      </c>
      <c r="E44" s="21">
        <v>0</v>
      </c>
    </row>
    <row r="45" spans="1:5" ht="159.75" customHeight="1">
      <c r="A45" s="12" t="s">
        <v>54</v>
      </c>
      <c r="B45" s="18">
        <v>200</v>
      </c>
      <c r="C45" s="18">
        <v>100</v>
      </c>
      <c r="D45" s="18">
        <f>C45-B45</f>
        <v>-100</v>
      </c>
      <c r="E45" s="21">
        <f aca="true" t="shared" si="3" ref="E45:E53">C45/B45*100</f>
        <v>50</v>
      </c>
    </row>
    <row r="46" spans="1:5" ht="165" customHeight="1">
      <c r="A46" s="12" t="s">
        <v>53</v>
      </c>
      <c r="B46" s="18">
        <v>185</v>
      </c>
      <c r="C46" s="18">
        <v>507</v>
      </c>
      <c r="D46" s="18">
        <f>C46-B46</f>
        <v>322</v>
      </c>
      <c r="E46" s="21">
        <f t="shared" si="3"/>
        <v>274.05405405405406</v>
      </c>
    </row>
    <row r="47" spans="1:5" ht="32.25" customHeight="1">
      <c r="A47" s="5" t="s">
        <v>16</v>
      </c>
      <c r="B47" s="16">
        <v>4746</v>
      </c>
      <c r="C47" s="16">
        <v>6079</v>
      </c>
      <c r="D47" s="16">
        <f t="shared" si="2"/>
        <v>1333</v>
      </c>
      <c r="E47" s="20">
        <f t="shared" si="3"/>
        <v>128.08680994521703</v>
      </c>
    </row>
    <row r="48" spans="1:5" ht="24.75" customHeight="1">
      <c r="A48" s="5" t="s">
        <v>15</v>
      </c>
      <c r="B48" s="16">
        <v>14.7</v>
      </c>
      <c r="C48" s="16">
        <v>14.7</v>
      </c>
      <c r="D48" s="16">
        <f t="shared" si="2"/>
        <v>0</v>
      </c>
      <c r="E48" s="21">
        <f t="shared" si="3"/>
        <v>100</v>
      </c>
    </row>
    <row r="49" spans="1:5" ht="15.75">
      <c r="A49" s="13" t="s">
        <v>30</v>
      </c>
      <c r="B49" s="15">
        <f>B50+B51+B52+B53</f>
        <v>679918.9</v>
      </c>
      <c r="C49" s="15">
        <f>C50+C51+C52+C53</f>
        <v>899669.8</v>
      </c>
      <c r="D49" s="15">
        <f>D50+D51+D52+D53</f>
        <v>219750.89999999997</v>
      </c>
      <c r="E49" s="19">
        <f t="shared" si="3"/>
        <v>132.32016347832072</v>
      </c>
    </row>
    <row r="50" spans="1:5" ht="15.75">
      <c r="A50" s="14" t="s">
        <v>31</v>
      </c>
      <c r="B50" s="16">
        <v>135432.7</v>
      </c>
      <c r="C50" s="16">
        <v>135432.7</v>
      </c>
      <c r="D50" s="16">
        <f>C50-B50</f>
        <v>0</v>
      </c>
      <c r="E50" s="20">
        <f t="shared" si="3"/>
        <v>100</v>
      </c>
    </row>
    <row r="51" spans="1:5" ht="15.75">
      <c r="A51" s="14" t="s">
        <v>32</v>
      </c>
      <c r="B51" s="16">
        <v>13853.7</v>
      </c>
      <c r="C51" s="16">
        <v>111629.2</v>
      </c>
      <c r="D51" s="16">
        <f>C51-B51</f>
        <v>97775.5</v>
      </c>
      <c r="E51" s="20">
        <f t="shared" si="3"/>
        <v>805.7717432887964</v>
      </c>
    </row>
    <row r="52" spans="1:5" ht="15.75">
      <c r="A52" s="14" t="s">
        <v>33</v>
      </c>
      <c r="B52" s="16">
        <v>529474.3</v>
      </c>
      <c r="C52" s="16">
        <v>584925.9</v>
      </c>
      <c r="D52" s="16">
        <f>C52-B52</f>
        <v>55451.59999999998</v>
      </c>
      <c r="E52" s="20">
        <f t="shared" si="3"/>
        <v>110.47295402250874</v>
      </c>
    </row>
    <row r="53" spans="1:5" ht="15.75">
      <c r="A53" s="14" t="s">
        <v>34</v>
      </c>
      <c r="B53" s="16">
        <v>1158.2</v>
      </c>
      <c r="C53" s="16">
        <v>67682</v>
      </c>
      <c r="D53" s="16">
        <f>C53-B53</f>
        <v>66523.8</v>
      </c>
      <c r="E53" s="20">
        <f t="shared" si="3"/>
        <v>5843.723018476947</v>
      </c>
    </row>
  </sheetData>
  <sheetProtection/>
  <mergeCells count="5">
    <mergeCell ref="A8:A9"/>
    <mergeCell ref="B8:B9"/>
    <mergeCell ref="C8:C9"/>
    <mergeCell ref="D8:E8"/>
    <mergeCell ref="A5:E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E3" sqref="E3:G3"/>
    </sheetView>
  </sheetViews>
  <sheetFormatPr defaultColWidth="9.140625" defaultRowHeight="15"/>
  <cols>
    <col min="1" max="1" width="30.7109375" style="0" customWidth="1"/>
    <col min="2" max="2" width="13.8515625" style="0" customWidth="1"/>
    <col min="3" max="3" width="14.7109375" style="0" customWidth="1"/>
    <col min="4" max="4" width="13.7109375" style="0" customWidth="1"/>
    <col min="5" max="5" width="11.28125" style="0" customWidth="1"/>
    <col min="6" max="6" width="13.140625" style="0" customWidth="1"/>
  </cols>
  <sheetData>
    <row r="1" spans="5:7" ht="15.75">
      <c r="E1" s="39" t="s">
        <v>48</v>
      </c>
      <c r="F1" s="40"/>
      <c r="G1" s="40"/>
    </row>
    <row r="2" spans="5:7" ht="15.75">
      <c r="E2" s="39" t="s">
        <v>65</v>
      </c>
      <c r="F2" s="39"/>
      <c r="G2" s="39"/>
    </row>
    <row r="3" spans="5:7" ht="15.75">
      <c r="E3" s="45" t="s">
        <v>64</v>
      </c>
      <c r="F3" s="45"/>
      <c r="G3" s="45"/>
    </row>
    <row r="5" spans="1:7" ht="37.5" customHeight="1">
      <c r="A5" s="37" t="s">
        <v>56</v>
      </c>
      <c r="B5" s="37"/>
      <c r="C5" s="37"/>
      <c r="D5" s="37"/>
      <c r="E5" s="37"/>
      <c r="F5" s="37"/>
      <c r="G5" s="46"/>
    </row>
    <row r="8" spans="1:7" ht="32.25" customHeight="1">
      <c r="A8" s="31" t="s">
        <v>0</v>
      </c>
      <c r="B8" s="34" t="s">
        <v>57</v>
      </c>
      <c r="C8" s="42" t="s">
        <v>58</v>
      </c>
      <c r="D8" s="42"/>
      <c r="E8" s="42"/>
      <c r="F8" s="43" t="s">
        <v>62</v>
      </c>
      <c r="G8" s="44"/>
    </row>
    <row r="9" spans="1:7" ht="47.25">
      <c r="A9" s="32"/>
      <c r="B9" s="41"/>
      <c r="C9" s="1" t="s">
        <v>1</v>
      </c>
      <c r="D9" s="2" t="s">
        <v>2</v>
      </c>
      <c r="E9" s="3" t="s">
        <v>3</v>
      </c>
      <c r="F9" s="4" t="s">
        <v>4</v>
      </c>
      <c r="G9" s="6" t="s">
        <v>5</v>
      </c>
    </row>
    <row r="10" spans="1:7" ht="15.75">
      <c r="A10" s="2">
        <v>1</v>
      </c>
      <c r="B10" s="2">
        <v>2</v>
      </c>
      <c r="C10" s="6">
        <v>3</v>
      </c>
      <c r="D10" s="2">
        <v>4</v>
      </c>
      <c r="E10" s="6">
        <v>5</v>
      </c>
      <c r="F10" s="6">
        <v>6</v>
      </c>
      <c r="G10" s="6">
        <v>7</v>
      </c>
    </row>
    <row r="11" spans="1:7" ht="15.75">
      <c r="A11" s="7" t="s">
        <v>25</v>
      </c>
      <c r="B11" s="15">
        <f>B12+B26+B51</f>
        <v>1213555.1</v>
      </c>
      <c r="C11" s="15">
        <f>C12+C26+C51</f>
        <v>1301157.1</v>
      </c>
      <c r="D11" s="15">
        <f>D12+D26+D51</f>
        <v>1283755.2000000002</v>
      </c>
      <c r="E11" s="19">
        <v>100</v>
      </c>
      <c r="F11" s="15">
        <f>D11-B11</f>
        <v>70200.1000000001</v>
      </c>
      <c r="G11" s="19">
        <f>D11/B11*100</f>
        <v>105.78466523687307</v>
      </c>
    </row>
    <row r="12" spans="1:7" ht="18" customHeight="1">
      <c r="A12" s="8" t="s">
        <v>26</v>
      </c>
      <c r="B12" s="15">
        <f>B14+B16+B20+B24+B15</f>
        <v>322267.39999999997</v>
      </c>
      <c r="C12" s="15">
        <f>C14+C16+C20+C24+C15</f>
        <v>325405.39999999997</v>
      </c>
      <c r="D12" s="15">
        <f>D14+D16+D20+D24+D15+D25</f>
        <v>316945.20000000007</v>
      </c>
      <c r="E12" s="19">
        <f>D12/D11*100</f>
        <v>24.688912652505714</v>
      </c>
      <c r="F12" s="15">
        <f>D12-B12</f>
        <v>-5322.199999999895</v>
      </c>
      <c r="G12" s="19">
        <f>D12/B12*100</f>
        <v>98.34851430830426</v>
      </c>
    </row>
    <row r="13" spans="1:7" ht="15.75" customHeight="1">
      <c r="A13" s="5" t="s">
        <v>7</v>
      </c>
      <c r="B13" s="22"/>
      <c r="C13" s="24"/>
      <c r="D13" s="24"/>
      <c r="E13" s="24"/>
      <c r="F13" s="24"/>
      <c r="G13" s="24"/>
    </row>
    <row r="14" spans="1:7" ht="15.75">
      <c r="A14" s="9" t="s">
        <v>6</v>
      </c>
      <c r="B14" s="16">
        <v>256612</v>
      </c>
      <c r="C14" s="16">
        <v>259434.7</v>
      </c>
      <c r="D14" s="16">
        <v>248630.6</v>
      </c>
      <c r="E14" s="16">
        <f>D14/D12*100</f>
        <v>78.44592692995506</v>
      </c>
      <c r="F14" s="16">
        <f>D14-B14</f>
        <v>-7981.399999999994</v>
      </c>
      <c r="G14" s="16">
        <f>D14/B14*100</f>
        <v>96.88970118310914</v>
      </c>
    </row>
    <row r="15" spans="1:7" ht="15.75">
      <c r="A15" s="9" t="s">
        <v>39</v>
      </c>
      <c r="B15" s="16">
        <v>6560.9</v>
      </c>
      <c r="C15" s="16">
        <v>5083.8</v>
      </c>
      <c r="D15" s="16">
        <v>5460.9</v>
      </c>
      <c r="E15" s="16">
        <f>D15/D12*100</f>
        <v>1.7229792405753417</v>
      </c>
      <c r="F15" s="16">
        <f>D15-B15</f>
        <v>-1100</v>
      </c>
      <c r="G15" s="16">
        <f>D15/B15*100</f>
        <v>83.2340075294548</v>
      </c>
    </row>
    <row r="16" spans="1:7" ht="15.75">
      <c r="A16" s="9" t="s">
        <v>8</v>
      </c>
      <c r="B16" s="16">
        <f>B18+B19</f>
        <v>22705.600000000002</v>
      </c>
      <c r="C16" s="16">
        <f>C18+C19</f>
        <v>20861</v>
      </c>
      <c r="D16" s="16">
        <f>D18+D19</f>
        <v>20653.600000000002</v>
      </c>
      <c r="E16" s="16">
        <f>D16/D12*100</f>
        <v>6.516457734649396</v>
      </c>
      <c r="F16" s="16">
        <f>F18+F19</f>
        <v>-2052</v>
      </c>
      <c r="G16" s="16">
        <f>D16/B16*100</f>
        <v>90.96258191811711</v>
      </c>
    </row>
    <row r="17" spans="1:7" ht="15.75">
      <c r="A17" s="9" t="s">
        <v>7</v>
      </c>
      <c r="B17" s="22"/>
      <c r="C17" s="24"/>
      <c r="D17" s="24"/>
      <c r="E17" s="24"/>
      <c r="F17" s="24"/>
      <c r="G17" s="24"/>
    </row>
    <row r="18" spans="1:7" ht="48" customHeight="1">
      <c r="A18" s="12" t="s">
        <v>9</v>
      </c>
      <c r="B18" s="16">
        <v>22065.7</v>
      </c>
      <c r="C18" s="16">
        <v>20119</v>
      </c>
      <c r="D18" s="16">
        <v>19783.2</v>
      </c>
      <c r="E18" s="16">
        <f>D18/D11*100</f>
        <v>1.5410414695885943</v>
      </c>
      <c r="F18" s="16">
        <f>D18-B18</f>
        <v>-2282.5</v>
      </c>
      <c r="G18" s="16">
        <f>D18/B18*100</f>
        <v>89.65589127016138</v>
      </c>
    </row>
    <row r="19" spans="1:7" ht="46.5" customHeight="1">
      <c r="A19" s="12" t="s">
        <v>10</v>
      </c>
      <c r="B19" s="16">
        <v>639.9</v>
      </c>
      <c r="C19" s="16">
        <v>742</v>
      </c>
      <c r="D19" s="16">
        <v>870.4</v>
      </c>
      <c r="E19" s="16">
        <f>D19/D11*100</f>
        <v>0.06780108855644751</v>
      </c>
      <c r="F19" s="16">
        <f>D19-B19</f>
        <v>230.5</v>
      </c>
      <c r="G19" s="16">
        <f>D19/B19*100</f>
        <v>136.02125332083136</v>
      </c>
    </row>
    <row r="20" spans="1:7" ht="15.75">
      <c r="A20" s="9" t="s">
        <v>11</v>
      </c>
      <c r="B20" s="16">
        <f>B22+B23</f>
        <v>29696.300000000003</v>
      </c>
      <c r="C20" s="16">
        <f>C22+C23</f>
        <v>31950.300000000003</v>
      </c>
      <c r="D20" s="16">
        <f>D22+D23</f>
        <v>33916.799999999996</v>
      </c>
      <c r="E20" s="16">
        <f>D20/D12*100</f>
        <v>10.701155909602035</v>
      </c>
      <c r="F20" s="16">
        <f>F22+F23</f>
        <v>4220.499999999997</v>
      </c>
      <c r="G20" s="16">
        <f>D20/B20*100</f>
        <v>114.21220825490042</v>
      </c>
    </row>
    <row r="21" spans="1:7" ht="15.75">
      <c r="A21" s="9" t="s">
        <v>7</v>
      </c>
      <c r="B21" s="17"/>
      <c r="C21" s="16"/>
      <c r="D21" s="16"/>
      <c r="E21" s="16"/>
      <c r="F21" s="16"/>
      <c r="G21" s="16"/>
    </row>
    <row r="22" spans="1:7" ht="30.75" customHeight="1">
      <c r="A22" s="12" t="s">
        <v>12</v>
      </c>
      <c r="B22" s="16">
        <v>7791.4</v>
      </c>
      <c r="C22" s="16">
        <v>7411.9</v>
      </c>
      <c r="D22" s="16">
        <v>7289.7</v>
      </c>
      <c r="E22" s="16">
        <f>D22/D11*100</f>
        <v>0.5678419063073706</v>
      </c>
      <c r="F22" s="16">
        <f aca="true" t="shared" si="0" ref="F22:F27">D22-B22</f>
        <v>-501.6999999999998</v>
      </c>
      <c r="G22" s="16">
        <f>D22/B22*100</f>
        <v>93.56084914136099</v>
      </c>
    </row>
    <row r="23" spans="1:7" ht="34.5" customHeight="1">
      <c r="A23" s="12" t="s">
        <v>13</v>
      </c>
      <c r="B23" s="16">
        <v>21904.9</v>
      </c>
      <c r="C23" s="16">
        <v>24538.4</v>
      </c>
      <c r="D23" s="16">
        <v>26627.1</v>
      </c>
      <c r="E23" s="16">
        <f>D23/D11*100</f>
        <v>2.074157129022729</v>
      </c>
      <c r="F23" s="16">
        <f t="shared" si="0"/>
        <v>4722.199999999997</v>
      </c>
      <c r="G23" s="16">
        <f>D23/B23*100</f>
        <v>121.55773365776605</v>
      </c>
    </row>
    <row r="24" spans="1:7" ht="21.75" customHeight="1">
      <c r="A24" s="5" t="s">
        <v>24</v>
      </c>
      <c r="B24" s="16">
        <v>6692.6</v>
      </c>
      <c r="C24" s="16">
        <v>8075.6</v>
      </c>
      <c r="D24" s="16">
        <v>8282.9</v>
      </c>
      <c r="E24" s="16">
        <f>D24/D11*100</f>
        <v>0.6452086815305595</v>
      </c>
      <c r="F24" s="16">
        <f t="shared" si="0"/>
        <v>1590.2999999999993</v>
      </c>
      <c r="G24" s="16">
        <f>D24/B24*100</f>
        <v>123.76206556495232</v>
      </c>
    </row>
    <row r="25" spans="1:7" ht="34.5" customHeight="1">
      <c r="A25" s="5" t="s">
        <v>60</v>
      </c>
      <c r="B25" s="16">
        <v>0</v>
      </c>
      <c r="C25" s="16">
        <v>0</v>
      </c>
      <c r="D25" s="16">
        <v>0.4</v>
      </c>
      <c r="E25" s="16">
        <v>0</v>
      </c>
      <c r="F25" s="16">
        <f t="shared" si="0"/>
        <v>0.4</v>
      </c>
      <c r="G25" s="16">
        <v>0</v>
      </c>
    </row>
    <row r="26" spans="1:7" ht="20.25" customHeight="1">
      <c r="A26" s="8" t="s">
        <v>27</v>
      </c>
      <c r="B26" s="15">
        <f>B27+B36+B37+B40+B50+B49</f>
        <v>82239.4</v>
      </c>
      <c r="C26" s="15">
        <f>C27+C36+C37+C40+C50+C49</f>
        <v>76081.9</v>
      </c>
      <c r="D26" s="15">
        <f>D27+D36+D37+D40+D50+D49</f>
        <v>78028.50000000001</v>
      </c>
      <c r="E26" s="19">
        <f>D26/D11*100</f>
        <v>6.07814480517781</v>
      </c>
      <c r="F26" s="15">
        <f t="shared" si="0"/>
        <v>-4210.89999999998</v>
      </c>
      <c r="G26" s="19">
        <f>D26/B26*100</f>
        <v>94.87970486166</v>
      </c>
    </row>
    <row r="27" spans="1:7" ht="61.5" customHeight="1">
      <c r="A27" s="5" t="s">
        <v>14</v>
      </c>
      <c r="B27" s="16">
        <f>B32+B35+B33+B29+B30+B34+B31</f>
        <v>52974.6</v>
      </c>
      <c r="C27" s="16">
        <f>C32+C35+C33+C29+C30+C34+C31</f>
        <v>53560.5</v>
      </c>
      <c r="D27" s="16">
        <f>D32+D35+D33+D29+D30+D34+D31</f>
        <v>54619.90000000001</v>
      </c>
      <c r="E27" s="16">
        <f>D27/D26*100</f>
        <v>69.99993592084944</v>
      </c>
      <c r="F27" s="16">
        <f t="shared" si="0"/>
        <v>1645.3000000000102</v>
      </c>
      <c r="G27" s="16">
        <f>D27/B27*100</f>
        <v>103.10582807609687</v>
      </c>
    </row>
    <row r="28" spans="1:7" ht="18.75" customHeight="1">
      <c r="A28" s="5" t="s">
        <v>7</v>
      </c>
      <c r="B28" s="17"/>
      <c r="C28" s="16"/>
      <c r="D28" s="16"/>
      <c r="E28" s="16"/>
      <c r="F28" s="16"/>
      <c r="G28" s="16"/>
    </row>
    <row r="29" spans="1:7" ht="154.5" customHeight="1">
      <c r="A29" s="12" t="s">
        <v>40</v>
      </c>
      <c r="B29" s="16">
        <v>34428.7</v>
      </c>
      <c r="C29" s="16">
        <v>33696.6</v>
      </c>
      <c r="D29" s="16">
        <v>33755.4</v>
      </c>
      <c r="E29" s="16">
        <f>D29/D27*100</f>
        <v>61.80055254586697</v>
      </c>
      <c r="F29" s="16">
        <f aca="true" t="shared" si="1" ref="F29:F40">D29-B29</f>
        <v>-673.2999999999956</v>
      </c>
      <c r="G29" s="16">
        <f>D29/B29*100</f>
        <v>98.04436414967746</v>
      </c>
    </row>
    <row r="30" spans="1:7" ht="156.75" customHeight="1">
      <c r="A30" s="12" t="s">
        <v>41</v>
      </c>
      <c r="B30" s="16">
        <v>10555.6</v>
      </c>
      <c r="C30" s="16">
        <v>14028.6</v>
      </c>
      <c r="D30" s="16">
        <v>14613</v>
      </c>
      <c r="E30" s="16">
        <f>D30/D27*100</f>
        <v>26.75398526910521</v>
      </c>
      <c r="F30" s="16">
        <f t="shared" si="1"/>
        <v>4057.3999999999996</v>
      </c>
      <c r="G30" s="16">
        <f>D30/B30*100</f>
        <v>138.43836447004435</v>
      </c>
    </row>
    <row r="31" spans="1:7" ht="112.5" customHeight="1">
      <c r="A31" s="12" t="s">
        <v>61</v>
      </c>
      <c r="B31" s="16">
        <v>0</v>
      </c>
      <c r="C31" s="16">
        <v>0</v>
      </c>
      <c r="D31" s="16">
        <v>0.3</v>
      </c>
      <c r="E31" s="16">
        <v>0</v>
      </c>
      <c r="F31" s="16">
        <f>D31-B31</f>
        <v>0.3</v>
      </c>
      <c r="G31" s="16">
        <v>0</v>
      </c>
    </row>
    <row r="32" spans="1:7" ht="81.75" customHeight="1">
      <c r="A32" s="12" t="s">
        <v>22</v>
      </c>
      <c r="B32" s="16">
        <v>7890.2</v>
      </c>
      <c r="C32" s="16">
        <v>5200</v>
      </c>
      <c r="D32" s="16">
        <v>5617.8</v>
      </c>
      <c r="E32" s="16">
        <f>D32/D27*100</f>
        <v>10.285262331128397</v>
      </c>
      <c r="F32" s="16">
        <f t="shared" si="1"/>
        <v>-2272.3999999999996</v>
      </c>
      <c r="G32" s="16">
        <f aca="true" t="shared" si="2" ref="G32:G40">D32/B32*100</f>
        <v>71.19971610352083</v>
      </c>
    </row>
    <row r="33" spans="1:7" ht="145.5" customHeight="1">
      <c r="A33" s="12" t="s">
        <v>59</v>
      </c>
      <c r="B33" s="16">
        <v>12.9</v>
      </c>
      <c r="C33" s="16">
        <v>238.8</v>
      </c>
      <c r="D33" s="16">
        <v>238.8</v>
      </c>
      <c r="E33" s="16">
        <f>D33/D27*100</f>
        <v>0.437203290375852</v>
      </c>
      <c r="F33" s="16">
        <f t="shared" si="1"/>
        <v>225.9</v>
      </c>
      <c r="G33" s="16">
        <f t="shared" si="2"/>
        <v>1851.1627906976746</v>
      </c>
    </row>
    <row r="34" spans="1:7" ht="145.5" customHeight="1">
      <c r="A34" s="12" t="s">
        <v>44</v>
      </c>
      <c r="B34" s="16">
        <v>0</v>
      </c>
      <c r="C34" s="16">
        <v>288.5</v>
      </c>
      <c r="D34" s="16">
        <v>288.5</v>
      </c>
      <c r="E34" s="16">
        <f>D34/D27*100</f>
        <v>0.5281957674766888</v>
      </c>
      <c r="F34" s="16">
        <f t="shared" si="1"/>
        <v>288.5</v>
      </c>
      <c r="G34" s="16">
        <v>0</v>
      </c>
    </row>
    <row r="35" spans="1:7" ht="65.25" customHeight="1">
      <c r="A35" s="12" t="s">
        <v>23</v>
      </c>
      <c r="B35" s="16">
        <v>87.2</v>
      </c>
      <c r="C35" s="16">
        <v>108</v>
      </c>
      <c r="D35" s="16">
        <v>106.1</v>
      </c>
      <c r="E35" s="16">
        <f>D35/D27*100</f>
        <v>0.1942515456820682</v>
      </c>
      <c r="F35" s="16">
        <f t="shared" si="1"/>
        <v>18.89999999999999</v>
      </c>
      <c r="G35" s="16">
        <f t="shared" si="2"/>
        <v>121.6743119266055</v>
      </c>
    </row>
    <row r="36" spans="1:7" ht="36.75" customHeight="1">
      <c r="A36" s="5" t="s">
        <v>21</v>
      </c>
      <c r="B36" s="16">
        <v>13909.6</v>
      </c>
      <c r="C36" s="16">
        <v>6220.2</v>
      </c>
      <c r="D36" s="16">
        <v>6150.6</v>
      </c>
      <c r="E36" s="16">
        <f>D36/D26*100</f>
        <v>7.882504469520751</v>
      </c>
      <c r="F36" s="16">
        <f t="shared" si="1"/>
        <v>-7759</v>
      </c>
      <c r="G36" s="16">
        <f t="shared" si="2"/>
        <v>44.21838154943349</v>
      </c>
    </row>
    <row r="37" spans="1:7" ht="36.75" customHeight="1">
      <c r="A37" s="23" t="s">
        <v>51</v>
      </c>
      <c r="B37" s="16">
        <f>B38+B39</f>
        <v>489.7</v>
      </c>
      <c r="C37" s="16">
        <f>C38+C39</f>
        <v>3458</v>
      </c>
      <c r="D37" s="16">
        <f>D38+D39</f>
        <v>3456.4</v>
      </c>
      <c r="E37" s="16">
        <f>D37/D26*100</f>
        <v>4.429663520380373</v>
      </c>
      <c r="F37" s="16">
        <f t="shared" si="1"/>
        <v>2966.7000000000003</v>
      </c>
      <c r="G37" s="16">
        <f t="shared" si="2"/>
        <v>705.8198897284052</v>
      </c>
    </row>
    <row r="38" spans="1:7" ht="65.25" customHeight="1">
      <c r="A38" s="23" t="s">
        <v>52</v>
      </c>
      <c r="B38" s="16">
        <v>0</v>
      </c>
      <c r="C38" s="16">
        <v>2998</v>
      </c>
      <c r="D38" s="16">
        <v>2996.4</v>
      </c>
      <c r="E38" s="16">
        <f>D38/D37*100</f>
        <v>86.69135516722602</v>
      </c>
      <c r="F38" s="16">
        <f t="shared" si="1"/>
        <v>2996.4</v>
      </c>
      <c r="G38" s="16">
        <v>0</v>
      </c>
    </row>
    <row r="39" spans="1:7" ht="53.25" customHeight="1">
      <c r="A39" s="23" t="s">
        <v>46</v>
      </c>
      <c r="B39" s="16">
        <v>489.7</v>
      </c>
      <c r="C39" s="16">
        <v>460</v>
      </c>
      <c r="D39" s="16">
        <v>460</v>
      </c>
      <c r="E39" s="16">
        <f>D39/D37*100</f>
        <v>13.308644832773982</v>
      </c>
      <c r="F39" s="16">
        <f t="shared" si="1"/>
        <v>-29.69999999999999</v>
      </c>
      <c r="G39" s="16">
        <f t="shared" si="2"/>
        <v>93.93506228303042</v>
      </c>
    </row>
    <row r="40" spans="1:7" ht="36" customHeight="1">
      <c r="A40" s="23" t="s">
        <v>17</v>
      </c>
      <c r="B40" s="16">
        <f>B42+B43+B44+B45+B46+B47+B48</f>
        <v>8816.7</v>
      </c>
      <c r="C40" s="16">
        <f>C42+C43+C44+C45+C46+C47+C48</f>
        <v>6749.5</v>
      </c>
      <c r="D40" s="16">
        <f>D42+D43+D44+D45+D46+D47+D48</f>
        <v>7351.799999999999</v>
      </c>
      <c r="E40" s="16">
        <f>D40/D26*100</f>
        <v>9.421941982737074</v>
      </c>
      <c r="F40" s="16">
        <f t="shared" si="1"/>
        <v>-1464.9000000000015</v>
      </c>
      <c r="G40" s="16">
        <f t="shared" si="2"/>
        <v>83.38493994351627</v>
      </c>
    </row>
    <row r="41" spans="1:7" ht="17.25" customHeight="1">
      <c r="A41" s="5" t="s">
        <v>7</v>
      </c>
      <c r="B41" s="17"/>
      <c r="C41" s="16"/>
      <c r="D41" s="16"/>
      <c r="E41" s="16"/>
      <c r="F41" s="16"/>
      <c r="G41" s="16"/>
    </row>
    <row r="42" spans="1:7" ht="21.75" customHeight="1">
      <c r="A42" s="12" t="s">
        <v>18</v>
      </c>
      <c r="B42" s="16">
        <v>284.2</v>
      </c>
      <c r="C42" s="16">
        <v>100</v>
      </c>
      <c r="D42" s="16">
        <v>91.5</v>
      </c>
      <c r="E42" s="16">
        <f>D42/D40*100</f>
        <v>1.2445931608585654</v>
      </c>
      <c r="F42" s="16">
        <f aca="true" t="shared" si="3" ref="F42:F50">D42-B42</f>
        <v>-192.7</v>
      </c>
      <c r="G42" s="16">
        <f aca="true" t="shared" si="4" ref="G42:G50">D42/B42*100</f>
        <v>32.19563687543983</v>
      </c>
    </row>
    <row r="43" spans="1:7" ht="61.5" customHeight="1">
      <c r="A43" s="12" t="s">
        <v>19</v>
      </c>
      <c r="B43" s="16">
        <v>692.1</v>
      </c>
      <c r="C43" s="16">
        <v>1570</v>
      </c>
      <c r="D43" s="16">
        <v>1580.1</v>
      </c>
      <c r="E43" s="16">
        <f>D43/D40*100</f>
        <v>21.49269566636742</v>
      </c>
      <c r="F43" s="16">
        <f t="shared" si="3"/>
        <v>887.9999999999999</v>
      </c>
      <c r="G43" s="16">
        <f t="shared" si="4"/>
        <v>228.3051582141309</v>
      </c>
    </row>
    <row r="44" spans="1:7" ht="95.25" customHeight="1">
      <c r="A44" s="12" t="s">
        <v>42</v>
      </c>
      <c r="B44" s="16">
        <v>3687.4</v>
      </c>
      <c r="C44" s="16">
        <v>2200</v>
      </c>
      <c r="D44" s="16">
        <v>2050.7</v>
      </c>
      <c r="E44" s="16">
        <v>0</v>
      </c>
      <c r="F44" s="16">
        <f t="shared" si="3"/>
        <v>-1636.7000000000003</v>
      </c>
      <c r="G44" s="16">
        <f t="shared" si="4"/>
        <v>55.61371155827955</v>
      </c>
    </row>
    <row r="45" spans="1:7" ht="100.5" customHeight="1">
      <c r="A45" s="12" t="s">
        <v>43</v>
      </c>
      <c r="B45" s="16">
        <v>3292.7</v>
      </c>
      <c r="C45" s="16">
        <v>1600</v>
      </c>
      <c r="D45" s="16">
        <v>2321.6</v>
      </c>
      <c r="E45" s="16">
        <f>D45/D40*100</f>
        <v>31.578661008188476</v>
      </c>
      <c r="F45" s="16">
        <f t="shared" si="3"/>
        <v>-971.0999999999999</v>
      </c>
      <c r="G45" s="16">
        <f t="shared" si="4"/>
        <v>70.50748625747867</v>
      </c>
    </row>
    <row r="46" spans="1:7" ht="63.75" customHeight="1">
      <c r="A46" s="12" t="s">
        <v>20</v>
      </c>
      <c r="B46" s="16">
        <v>437.7</v>
      </c>
      <c r="C46" s="16">
        <v>672.5</v>
      </c>
      <c r="D46" s="16">
        <v>672.5</v>
      </c>
      <c r="E46" s="16">
        <f>D46/D40*100</f>
        <v>9.147419679534265</v>
      </c>
      <c r="F46" s="16">
        <f t="shared" si="3"/>
        <v>234.8</v>
      </c>
      <c r="G46" s="16">
        <f t="shared" si="4"/>
        <v>153.64404843500114</v>
      </c>
    </row>
    <row r="47" spans="1:7" ht="162.75" customHeight="1">
      <c r="A47" s="12" t="s">
        <v>54</v>
      </c>
      <c r="B47" s="16">
        <f>174.5+248.1</f>
        <v>422.6</v>
      </c>
      <c r="C47" s="16">
        <v>100</v>
      </c>
      <c r="D47" s="16">
        <v>123.9</v>
      </c>
      <c r="E47" s="16">
        <f>D47/D40*100</f>
        <v>1.6853015588019264</v>
      </c>
      <c r="F47" s="16">
        <f t="shared" si="3"/>
        <v>-298.70000000000005</v>
      </c>
      <c r="G47" s="16">
        <f t="shared" si="4"/>
        <v>29.318504495977283</v>
      </c>
    </row>
    <row r="48" spans="1:7" ht="165.75" customHeight="1">
      <c r="A48" s="12" t="s">
        <v>53</v>
      </c>
      <c r="B48" s="16">
        <v>0</v>
      </c>
      <c r="C48" s="16">
        <v>507</v>
      </c>
      <c r="D48" s="16">
        <v>511.5</v>
      </c>
      <c r="E48" s="16">
        <f>D48/D40*100</f>
        <v>6.957479800865094</v>
      </c>
      <c r="F48" s="16">
        <f t="shared" si="3"/>
        <v>511.5</v>
      </c>
      <c r="G48" s="16" t="e">
        <f t="shared" si="4"/>
        <v>#DIV/0!</v>
      </c>
    </row>
    <row r="49" spans="1:7" ht="30.75" customHeight="1">
      <c r="A49" s="5" t="s">
        <v>16</v>
      </c>
      <c r="B49" s="16">
        <v>5835.2</v>
      </c>
      <c r="C49" s="16">
        <v>6079</v>
      </c>
      <c r="D49" s="16">
        <v>6381.8</v>
      </c>
      <c r="E49" s="16">
        <f>D49/D26*100</f>
        <v>8.178806461741543</v>
      </c>
      <c r="F49" s="16">
        <f t="shared" si="3"/>
        <v>546.6000000000004</v>
      </c>
      <c r="G49" s="16">
        <f t="shared" si="4"/>
        <v>109.36728818206747</v>
      </c>
    </row>
    <row r="50" spans="1:7" ht="19.5" customHeight="1">
      <c r="A50" s="5" t="s">
        <v>15</v>
      </c>
      <c r="B50" s="16">
        <v>213.6</v>
      </c>
      <c r="C50" s="16">
        <v>14.7</v>
      </c>
      <c r="D50" s="16">
        <v>68</v>
      </c>
      <c r="E50" s="16">
        <f>D50/D26*100</f>
        <v>0.0871476447708209</v>
      </c>
      <c r="F50" s="16">
        <f t="shared" si="3"/>
        <v>-145.6</v>
      </c>
      <c r="G50" s="16">
        <f t="shared" si="4"/>
        <v>31.835205992509362</v>
      </c>
    </row>
    <row r="51" spans="1:7" ht="18.75" customHeight="1">
      <c r="A51" s="13" t="s">
        <v>30</v>
      </c>
      <c r="B51" s="15">
        <f>B52+B53+B54+B55+B56+B57+B58</f>
        <v>809048.3</v>
      </c>
      <c r="C51" s="15">
        <f>C52+C53+C54+C55+C56+C57</f>
        <v>899669.8</v>
      </c>
      <c r="D51" s="15">
        <f>D52+D53+D54+D55+D56+D57+D58</f>
        <v>888781.5000000001</v>
      </c>
      <c r="E51" s="15">
        <f>D51/D11*100</f>
        <v>69.23294254231648</v>
      </c>
      <c r="F51" s="15">
        <f aca="true" t="shared" si="5" ref="F51:F58">D51-B51</f>
        <v>79733.20000000007</v>
      </c>
      <c r="G51" s="15">
        <f aca="true" t="shared" si="6" ref="G51:G58">D51/B51*100</f>
        <v>109.85518417132822</v>
      </c>
    </row>
    <row r="52" spans="1:7" ht="20.25" customHeight="1">
      <c r="A52" s="14" t="s">
        <v>31</v>
      </c>
      <c r="B52" s="16">
        <v>131858.8</v>
      </c>
      <c r="C52" s="16">
        <v>135432.7</v>
      </c>
      <c r="D52" s="16">
        <v>135432.7</v>
      </c>
      <c r="E52" s="16">
        <f>D52/D51*100</f>
        <v>15.23801969325419</v>
      </c>
      <c r="F52" s="16">
        <f t="shared" si="5"/>
        <v>3573.9000000000233</v>
      </c>
      <c r="G52" s="16">
        <f t="shared" si="6"/>
        <v>102.71039930592423</v>
      </c>
    </row>
    <row r="53" spans="1:7" ht="24" customHeight="1">
      <c r="A53" s="14" t="s">
        <v>32</v>
      </c>
      <c r="B53" s="16">
        <v>63606.5</v>
      </c>
      <c r="C53" s="16">
        <v>111629.2</v>
      </c>
      <c r="D53" s="16">
        <v>105991.1</v>
      </c>
      <c r="E53" s="16">
        <f>D53/D52*100</f>
        <v>78.2610846568074</v>
      </c>
      <c r="F53" s="16">
        <f t="shared" si="5"/>
        <v>42384.600000000006</v>
      </c>
      <c r="G53" s="16">
        <f t="shared" si="6"/>
        <v>166.6356425836982</v>
      </c>
    </row>
    <row r="54" spans="1:7" ht="21" customHeight="1">
      <c r="A54" s="14" t="s">
        <v>33</v>
      </c>
      <c r="B54" s="16">
        <v>570439.7</v>
      </c>
      <c r="C54" s="16">
        <v>584925.9</v>
      </c>
      <c r="D54" s="16">
        <v>582915.3</v>
      </c>
      <c r="E54" s="16">
        <f>D54/D51*100</f>
        <v>65.58589484592106</v>
      </c>
      <c r="F54" s="16">
        <f t="shared" si="5"/>
        <v>12475.600000000093</v>
      </c>
      <c r="G54" s="16">
        <f t="shared" si="6"/>
        <v>102.18701468358533</v>
      </c>
    </row>
    <row r="55" spans="1:7" ht="21.75" customHeight="1">
      <c r="A55" s="14" t="s">
        <v>34</v>
      </c>
      <c r="B55" s="16">
        <v>5694.4</v>
      </c>
      <c r="C55" s="16">
        <v>67682</v>
      </c>
      <c r="D55" s="16">
        <v>67321.1</v>
      </c>
      <c r="E55" s="16">
        <f>D55/D51*100</f>
        <v>7.574538848974692</v>
      </c>
      <c r="F55" s="16">
        <f t="shared" si="5"/>
        <v>61626.700000000004</v>
      </c>
      <c r="G55" s="16">
        <f t="shared" si="6"/>
        <v>1182.2334223096377</v>
      </c>
    </row>
    <row r="56" spans="1:7" ht="24" customHeight="1">
      <c r="A56" s="14" t="s">
        <v>35</v>
      </c>
      <c r="B56" s="16">
        <v>38035.1</v>
      </c>
      <c r="C56" s="16">
        <v>0</v>
      </c>
      <c r="D56" s="16">
        <v>0</v>
      </c>
      <c r="E56" s="16">
        <f>D56/D51*100</f>
        <v>0</v>
      </c>
      <c r="F56" s="16">
        <f t="shared" si="5"/>
        <v>-38035.1</v>
      </c>
      <c r="G56" s="16">
        <f t="shared" si="6"/>
        <v>0</v>
      </c>
    </row>
    <row r="57" spans="1:7" ht="111.75" customHeight="1">
      <c r="A57" s="14" t="s">
        <v>37</v>
      </c>
      <c r="B57" s="16">
        <v>2970.3</v>
      </c>
      <c r="C57" s="20">
        <v>0</v>
      </c>
      <c r="D57" s="16">
        <v>4105</v>
      </c>
      <c r="E57" s="16">
        <f>D57/D51*100</f>
        <v>0.46186829946392893</v>
      </c>
      <c r="F57" s="16">
        <f t="shared" si="5"/>
        <v>1134.6999999999998</v>
      </c>
      <c r="G57" s="16">
        <f t="shared" si="6"/>
        <v>138.2015284651382</v>
      </c>
    </row>
    <row r="58" spans="1:7" ht="84" customHeight="1">
      <c r="A58" s="14" t="s">
        <v>38</v>
      </c>
      <c r="B58" s="16">
        <v>-3556.5</v>
      </c>
      <c r="C58" s="20">
        <v>0</v>
      </c>
      <c r="D58" s="16">
        <v>-6983.7</v>
      </c>
      <c r="E58" s="16">
        <v>0</v>
      </c>
      <c r="F58" s="16">
        <f t="shared" si="5"/>
        <v>-3427.2</v>
      </c>
      <c r="G58" s="16">
        <f t="shared" si="6"/>
        <v>196.36440320539856</v>
      </c>
    </row>
  </sheetData>
  <sheetProtection/>
  <mergeCells count="8">
    <mergeCell ref="E1:G1"/>
    <mergeCell ref="A8:A9"/>
    <mergeCell ref="B8:B9"/>
    <mergeCell ref="C8:E8"/>
    <mergeCell ref="F8:G8"/>
    <mergeCell ref="E2:G2"/>
    <mergeCell ref="E3:G3"/>
    <mergeCell ref="A5:G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Светлана</cp:lastModifiedBy>
  <cp:lastPrinted>2018-04-26T05:29:39Z</cp:lastPrinted>
  <dcterms:created xsi:type="dcterms:W3CDTF">2014-04-14T10:41:23Z</dcterms:created>
  <dcterms:modified xsi:type="dcterms:W3CDTF">2018-04-26T05:30:21Z</dcterms:modified>
  <cp:category/>
  <cp:version/>
  <cp:contentType/>
  <cp:contentStatus/>
</cp:coreProperties>
</file>