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840" windowHeight="12600"/>
  </bookViews>
  <sheets>
    <sheet name="01.04.2021" sheetId="3" r:id="rId1"/>
  </sheets>
  <calcPr calcId="145621"/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7" i="3"/>
  <c r="D19" i="3"/>
  <c r="D20" i="3"/>
  <c r="D21" i="3"/>
  <c r="D22" i="3"/>
  <c r="D23" i="3"/>
  <c r="D24" i="3"/>
  <c r="D25" i="3"/>
  <c r="D26" i="3"/>
  <c r="C35" i="3"/>
  <c r="C32" i="3"/>
  <c r="B32" i="3"/>
  <c r="C31" i="3"/>
  <c r="B31" i="3"/>
  <c r="B30" i="3"/>
  <c r="E30" i="3" s="1"/>
  <c r="C16" i="3"/>
  <c r="D16" i="3" s="1"/>
  <c r="B16" i="3"/>
  <c r="D35" i="3"/>
  <c r="E33" i="3"/>
  <c r="D33" i="3"/>
  <c r="D32" i="3"/>
  <c r="E32" i="3"/>
  <c r="C34" i="3"/>
  <c r="E29" i="3"/>
  <c r="D29" i="3"/>
  <c r="E28" i="3"/>
  <c r="D28" i="3"/>
  <c r="E26" i="3"/>
  <c r="E24" i="3"/>
  <c r="E23" i="3"/>
  <c r="E22" i="3"/>
  <c r="E21" i="3"/>
  <c r="E19" i="3"/>
  <c r="B18" i="3"/>
  <c r="D18" i="3" s="1"/>
  <c r="E17" i="3"/>
  <c r="E15" i="3"/>
  <c r="E14" i="3"/>
  <c r="E13" i="3"/>
  <c r="E12" i="3"/>
  <c r="E11" i="3"/>
  <c r="E10" i="3"/>
  <c r="E9" i="3"/>
  <c r="E8" i="3"/>
  <c r="E6" i="3"/>
  <c r="E5" i="3"/>
  <c r="D5" i="3"/>
  <c r="E18" i="3" l="1"/>
  <c r="B27" i="3"/>
  <c r="D31" i="3"/>
  <c r="D30" i="3"/>
  <c r="B34" i="3"/>
  <c r="E34" i="3" s="1"/>
  <c r="E16" i="3"/>
  <c r="C27" i="3"/>
  <c r="E31" i="3"/>
  <c r="B36" i="3" l="1"/>
  <c r="D34" i="3"/>
  <c r="D27" i="3"/>
  <c r="C36" i="3"/>
  <c r="E27" i="3"/>
  <c r="E36" i="3" l="1"/>
  <c r="D36" i="3"/>
</calcChain>
</file>

<file path=xl/sharedStrings.xml><?xml version="1.0" encoding="utf-8"?>
<sst xmlns="http://schemas.openxmlformats.org/spreadsheetml/2006/main" count="40" uniqueCount="40">
  <si>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тыс.руб.</t>
  </si>
  <si>
    <t>Налоги</t>
  </si>
  <si>
    <t xml:space="preserve">План доходов </t>
  </si>
  <si>
    <t xml:space="preserve">Фактическое исполнение </t>
  </si>
  <si>
    <t xml:space="preserve">Отклонение </t>
  </si>
  <si>
    <t>Исполнение к году %</t>
  </si>
  <si>
    <t>1</t>
  </si>
  <si>
    <t>Налог на доходы физических лиц</t>
  </si>
  <si>
    <t>Акцизы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</si>
  <si>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</si>
  <si>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</si>
  <si>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</si>
  <si>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</si>
  <si>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Транспортный налог с организаций</t>
  </si>
  <si>
    <t>Транспортный налог с физических лиц</t>
  </si>
  <si>
    <t xml:space="preserve">Земельный налог с организаций </t>
  </si>
  <si>
    <t>Земельный налог с физических лиц</t>
  </si>
  <si>
    <t>Государственная пошлина</t>
  </si>
  <si>
    <t>Доходы, получаемые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</si>
  <si>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</si>
  <si>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</si>
  <si>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Плата за негатив.воз.на окр.среду</t>
  </si>
  <si>
    <t>Доходы от оказания платных услуг и компензации затрат государства</t>
  </si>
  <si>
    <t>Доходы от реализации имущества</t>
  </si>
  <si>
    <t>Доходы от продажи земельных участков</t>
  </si>
  <si>
    <t>Плата за увеличение площади земельных участков</t>
  </si>
  <si>
    <t>Штрафы</t>
  </si>
  <si>
    <t>Невыясненные поступления</t>
  </si>
  <si>
    <t>Прочие неналоговые доходы</t>
  </si>
  <si>
    <t>ИТОГО ДОХОДОВ</t>
  </si>
  <si>
    <t>Дотации на выравнивание бюджетной обеспеченности</t>
  </si>
  <si>
    <t>Прочие дотации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</si>
  <si>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</si>
  <si>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</si>
  <si>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</si>
  <si>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</si>
  <si>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</si>
  <si>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</si>
  <si>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</si>
  <si>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r>
      <t xml:space="preserve">  </t>
    </r>
    <r>
      <rPr>
        <b/>
        <sz val="18"/>
        <rFont val="Times New Roman"/>
        <family val="1"/>
        <charset val="204"/>
      </rPr>
      <t xml:space="preserve"> Сводка по поступлению доходов в бюджет Добрянского городского округа на 01.04.2021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</si>
</sst>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10419]###\ ###\ ###\ ###\ ##0.00"/>
    <numFmt numFmtId="166" formatCode="#,##0.0,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7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2">
    <xf numFmtId="0" fontId="0" fillId="0" borderId="0" xfId="0"/>
    <xf numFmtId="0" fontId="1" fillId="0" borderId="0" xfId="1"/>
    <xf numFmtId="0" fontId="2" fillId="0" borderId="5" xfId="1" applyFont="1" applyFill="1" applyBorder="1" applyAlignment="1">
      <alignment vertical="top" wrapText="1"/>
    </xf>
    <xf numFmtId="4" fontId="3" fillId="0" borderId="0" xfId="1" applyNumberFormat="1" applyFont="1" applyFill="1" applyBorder="1"/>
    <xf numFmtId="165" fontId="13" fillId="0" borderId="0" xfId="2" applyNumberFormat="1" applyFont="1" applyFill="1" applyBorder="1" applyAlignment="1">
      <alignment horizontal="right" wrapText="1" readingOrder="1"/>
    </xf>
    <xf numFmtId="0" fontId="1" fillId="0" borderId="0" xfId="1" applyBorder="1"/>
    <xf numFmtId="0" fontId="4" fillId="0" borderId="1" xfId="1" applyFont="1" applyFill="1" applyBorder="1" applyAlignment="1">
      <alignment vertical="top" wrapText="1"/>
    </xf>
    <xf numFmtId="0" fontId="10" fillId="0" borderId="1" xfId="2" applyNumberFormat="1" applyFont="1" applyFill="1" applyBorder="1" applyAlignment="1">
      <alignment horizontal="left" vertical="top" wrapText="1" readingOrder="1"/>
    </xf>
    <xf numFmtId="0" fontId="10" fillId="2" borderId="1" xfId="2" applyNumberFormat="1" applyFont="1" applyFill="1" applyBorder="1" applyAlignment="1">
      <alignment horizontal="left" vertical="top" wrapText="1" readingOrder="1"/>
    </xf>
    <xf numFmtId="0" fontId="9" fillId="0" borderId="3" xfId="2" applyNumberFormat="1" applyFont="1" applyFill="1" applyBorder="1" applyAlignment="1">
      <alignment horizontal="center" vertical="center" wrapText="1" readingOrder="1"/>
    </xf>
    <xf numFmtId="0" fontId="11" fillId="0" borderId="5" xfId="2" applyNumberFormat="1" applyFont="1" applyFill="1" applyBorder="1" applyAlignment="1">
      <alignment horizontal="center" vertical="center" wrapText="1" readingOrder="1"/>
    </xf>
    <xf numFmtId="0" fontId="11" fillId="0" borderId="6" xfId="2" applyNumberFormat="1" applyFont="1" applyFill="1" applyBorder="1" applyAlignment="1">
      <alignment horizontal="center" vertical="center" wrapText="1" readingOrder="1"/>
    </xf>
    <xf numFmtId="0" fontId="11" fillId="0" borderId="7" xfId="2" applyNumberFormat="1" applyFont="1" applyFill="1" applyBorder="1" applyAlignment="1">
      <alignment horizontal="center" vertical="center" wrapText="1" readingOrder="1"/>
    </xf>
    <xf numFmtId="0" fontId="10" fillId="0" borderId="2" xfId="2" applyNumberFormat="1" applyFont="1" applyFill="1" applyBorder="1" applyAlignment="1">
      <alignment horizontal="left" vertical="top" wrapText="1" readingOrder="1"/>
    </xf>
    <xf numFmtId="0" fontId="10" fillId="0" borderId="3" xfId="2" applyNumberFormat="1" applyFont="1" applyFill="1" applyBorder="1" applyAlignment="1">
      <alignment horizontal="left" vertical="top" wrapText="1" readingOrder="1"/>
    </xf>
    <xf numFmtId="164" fontId="2" fillId="0" borderId="7" xfId="1" applyNumberFormat="1" applyFont="1" applyBorder="1" applyAlignment="1">
      <alignment horizontal="center" vertical="center" readingOrder="1"/>
    </xf>
    <xf numFmtId="0" fontId="12" fillId="0" borderId="5" xfId="2" applyNumberFormat="1" applyFont="1" applyFill="1" applyBorder="1" applyAlignment="1">
      <alignment horizontal="left" vertical="top" wrapText="1" readingOrder="1"/>
    </xf>
    <xf numFmtId="0" fontId="10" fillId="0" borderId="4" xfId="2" applyNumberFormat="1" applyFont="1" applyFill="1" applyBorder="1" applyAlignment="1">
      <alignment horizontal="left" vertical="top" wrapText="1" readingOrder="1"/>
    </xf>
    <xf numFmtId="0" fontId="2" fillId="0" borderId="5" xfId="1" applyFont="1" applyFill="1" applyBorder="1" applyAlignment="1">
      <alignment vertical="center" wrapText="1"/>
    </xf>
    <xf numFmtId="166" fontId="10" fillId="0" borderId="1" xfId="2" applyNumberFormat="1" applyFont="1" applyFill="1" applyBorder="1" applyAlignment="1">
      <alignment horizontal="center" vertical="center" wrapText="1" readingOrder="1"/>
    </xf>
    <xf numFmtId="166" fontId="10" fillId="0" borderId="2" xfId="2" applyNumberFormat="1" applyFont="1" applyFill="1" applyBorder="1" applyAlignment="1">
      <alignment horizontal="center" vertical="center" wrapText="1" readingOrder="1"/>
    </xf>
    <xf numFmtId="166" fontId="12" fillId="0" borderId="6" xfId="2" applyNumberFormat="1" applyFont="1" applyFill="1" applyBorder="1" applyAlignment="1">
      <alignment horizontal="center" vertical="center" wrapText="1" readingOrder="1"/>
    </xf>
    <xf numFmtId="166" fontId="2" fillId="0" borderId="6" xfId="1" applyNumberFormat="1" applyFont="1" applyBorder="1" applyAlignment="1">
      <alignment horizontal="center" vertical="center" readingOrder="1"/>
    </xf>
    <xf numFmtId="166" fontId="10" fillId="0" borderId="3" xfId="2" applyNumberFormat="1" applyFont="1" applyFill="1" applyBorder="1" applyAlignment="1">
      <alignment horizontal="center" vertical="center" wrapText="1" readingOrder="1"/>
    </xf>
    <xf numFmtId="166" fontId="10" fillId="0" borderId="4" xfId="2" applyNumberFormat="1" applyFont="1" applyFill="1" applyBorder="1" applyAlignment="1">
      <alignment horizontal="center" vertical="center" wrapText="1" readingOrder="1"/>
    </xf>
    <xf numFmtId="166" fontId="4" fillId="0" borderId="4" xfId="1" applyNumberFormat="1" applyFont="1" applyBorder="1" applyAlignment="1">
      <alignment horizontal="center" vertical="center" readingOrder="1"/>
    </xf>
    <xf numFmtId="166" fontId="2" fillId="0" borderId="6" xfId="1" applyNumberFormat="1" applyFont="1" applyFill="1" applyBorder="1" applyAlignment="1">
      <alignment horizontal="center" vertical="center" wrapText="1" readingOrder="1"/>
    </xf>
    <xf numFmtId="164" fontId="4" fillId="0" borderId="7" xfId="1" applyNumberFormat="1" applyFont="1" applyBorder="1" applyAlignment="1">
      <alignment horizontal="center" vertical="center" readingOrder="1"/>
    </xf>
    <xf numFmtId="4" fontId="0" fillId="0" borderId="0" xfId="0" applyNumberFormat="1"/>
    <xf numFmtId="166" fontId="4" fillId="0" borderId="1" xfId="1" applyNumberFormat="1" applyFont="1" applyFill="1" applyBorder="1" applyAlignment="1">
      <alignment horizontal="center" vertical="center" readingOrder="1"/>
    </xf>
    <xf numFmtId="164" fontId="4" fillId="0" borderId="1" xfId="1" applyNumberFormat="1" applyFont="1" applyFill="1" applyBorder="1" applyAlignment="1">
      <alignment horizontal="center" vertical="center" readingOrder="1"/>
    </xf>
    <xf numFmtId="164" fontId="2" fillId="0" borderId="7" xfId="1" applyNumberFormat="1" applyFont="1" applyFill="1" applyBorder="1" applyAlignment="1">
      <alignment horizontal="center" vertical="center" readingOrder="1"/>
    </xf>
    <xf numFmtId="166" fontId="4" fillId="0" borderId="3" xfId="1" applyNumberFormat="1" applyFont="1" applyFill="1" applyBorder="1" applyAlignment="1">
      <alignment horizontal="center" vertical="center" readingOrder="1"/>
    </xf>
    <xf numFmtId="164" fontId="4" fillId="0" borderId="3" xfId="1" applyNumberFormat="1" applyFont="1" applyFill="1" applyBorder="1" applyAlignment="1">
      <alignment horizontal="center" vertical="center" readingOrder="1"/>
    </xf>
    <xf numFmtId="166" fontId="4" fillId="0" borderId="2" xfId="1" applyNumberFormat="1" applyFont="1" applyFill="1" applyBorder="1" applyAlignment="1">
      <alignment horizontal="center" vertical="center" readingOrder="1"/>
    </xf>
    <xf numFmtId="164" fontId="4" fillId="0" borderId="2" xfId="1" applyNumberFormat="1" applyFont="1" applyFill="1" applyBorder="1" applyAlignment="1">
      <alignment horizontal="center" vertical="center" readingOrder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14" fillId="0" borderId="0" xfId="2" applyNumberFormat="1" applyFont="1" applyFill="1" applyBorder="1" applyAlignment="1">
      <alignment wrapText="1" readingOrder="1"/>
    </xf>
    <xf numFmtId="0" fontId="5" fillId="0" borderId="0" xfId="1" applyFont="1" applyFill="1" applyBorder="1" applyAlignment="1">
      <alignment readingOrder="1"/>
    </xf>
    <xf numFmtId="0" fontId="1" fillId="0" borderId="0" xfId="1" applyAlignment="1">
      <alignment readingOrder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K9" sqref="K9"/>
    </sheetView>
  </sheetViews>
  <sheetFormatPr defaultRowHeight="15" x14ac:dyDescent="0.25"/>
  <cols>
    <col min="1" max="1" width="49.28515625" customWidth="1"/>
    <col min="2" max="2" width="24.28515625" customWidth="1"/>
    <col min="3" max="3" width="23" customWidth="1"/>
    <col min="4" max="4" width="21.28515625" customWidth="1"/>
    <col min="5" max="5" width="22.5703125" customWidth="1"/>
    <col min="6" max="6" width="23.140625" customWidth="1"/>
  </cols>
  <sheetData>
    <row r="1" spans="1:5" ht="23.25" x14ac:dyDescent="0.35">
      <c r="A1" s="36" t="s">
        <v>39</v>
      </c>
      <c r="B1" s="37"/>
      <c r="C1" s="37"/>
      <c r="D1" s="38"/>
      <c r="E1" s="38"/>
    </row>
    <row r="2" spans="1:5" ht="15.75" thickBot="1" x14ac:dyDescent="0.3">
      <c r="A2" s="39" t="s">
        <v>0</v>
      </c>
      <c r="B2" s="40"/>
      <c r="C2" s="40"/>
      <c r="D2" s="41"/>
      <c r="E2" s="41"/>
    </row>
    <row r="3" spans="1:5" ht="38.25" thickBot="1" x14ac:dyDescent="0.3">
      <c r="A3" s="10" t="s">
        <v>1</v>
      </c>
      <c r="B3" s="11" t="s">
        <v>2</v>
      </c>
      <c r="C3" s="11" t="s">
        <v>3</v>
      </c>
      <c r="D3" s="11" t="s">
        <v>4</v>
      </c>
      <c r="E3" s="12" t="s">
        <v>5</v>
      </c>
    </row>
    <row r="4" spans="1:5" x14ac:dyDescent="0.25">
      <c r="A4" s="9" t="s">
        <v>6</v>
      </c>
      <c r="B4" s="9">
        <v>2</v>
      </c>
      <c r="C4" s="9">
        <v>3</v>
      </c>
      <c r="D4" s="9">
        <v>4</v>
      </c>
      <c r="E4" s="9">
        <v>5</v>
      </c>
    </row>
    <row r="5" spans="1:5" ht="15.75" x14ac:dyDescent="0.25">
      <c r="A5" s="6" t="s">
        <v>7</v>
      </c>
      <c r="B5" s="19">
        <v>281837201</v>
      </c>
      <c r="C5" s="19">
        <v>58870026.93</v>
      </c>
      <c r="D5" s="29">
        <f>C5-B5</f>
        <v>-222967174.06999999</v>
      </c>
      <c r="E5" s="30">
        <f>C5/B5*100</f>
        <v>20.887954720356454</v>
      </c>
    </row>
    <row r="6" spans="1:5" ht="15.75" x14ac:dyDescent="0.25">
      <c r="A6" s="7" t="s">
        <v>8</v>
      </c>
      <c r="B6" s="19">
        <v>16891300</v>
      </c>
      <c r="C6" s="19">
        <v>3988893.26</v>
      </c>
      <c r="D6" s="29">
        <f t="shared" ref="D6:D26" si="0">C6-B6</f>
        <v>-12902406.74</v>
      </c>
      <c r="E6" s="30">
        <f t="shared" ref="E6:E26" si="1">C6/B6*100</f>
        <v>23.61507557144802</v>
      </c>
    </row>
    <row r="7" spans="1:5" ht="31.5" x14ac:dyDescent="0.25">
      <c r="A7" s="7" t="s">
        <v>9</v>
      </c>
      <c r="B7" s="19">
        <v>0</v>
      </c>
      <c r="C7" s="19">
        <v>-268262.27</v>
      </c>
      <c r="D7" s="29">
        <f t="shared" si="0"/>
        <v>-268262.27</v>
      </c>
      <c r="E7" s="30">
        <v>0</v>
      </c>
    </row>
    <row r="8" spans="1:5" ht="15.75" x14ac:dyDescent="0.25">
      <c r="A8" s="7" t="s">
        <v>10</v>
      </c>
      <c r="B8" s="19">
        <v>652700</v>
      </c>
      <c r="C8" s="19">
        <v>43896</v>
      </c>
      <c r="D8" s="29">
        <f t="shared" si="0"/>
        <v>-608804</v>
      </c>
      <c r="E8" s="30">
        <f t="shared" si="1"/>
        <v>6.725294928757469</v>
      </c>
    </row>
    <row r="9" spans="1:5" ht="31.5" x14ac:dyDescent="0.25">
      <c r="A9" s="7" t="s">
        <v>11</v>
      </c>
      <c r="B9" s="19">
        <v>5000000</v>
      </c>
      <c r="C9" s="19">
        <v>1830510.03</v>
      </c>
      <c r="D9" s="29">
        <f t="shared" si="0"/>
        <v>-3169489.9699999997</v>
      </c>
      <c r="E9" s="30">
        <f t="shared" si="1"/>
        <v>36.610200599999999</v>
      </c>
    </row>
    <row r="10" spans="1:5" ht="15.75" x14ac:dyDescent="0.25">
      <c r="A10" s="7" t="s">
        <v>12</v>
      </c>
      <c r="B10" s="19">
        <v>28563400</v>
      </c>
      <c r="C10" s="19">
        <v>1614197.96</v>
      </c>
      <c r="D10" s="29">
        <f t="shared" si="0"/>
        <v>-26949202.039999999</v>
      </c>
      <c r="E10" s="30">
        <f t="shared" si="1"/>
        <v>5.6512808699244488</v>
      </c>
    </row>
    <row r="11" spans="1:5" ht="15.75" x14ac:dyDescent="0.25">
      <c r="A11" s="7" t="s">
        <v>13</v>
      </c>
      <c r="B11" s="19">
        <v>19494400</v>
      </c>
      <c r="C11" s="19">
        <v>4424435.62</v>
      </c>
      <c r="D11" s="29">
        <f t="shared" si="0"/>
        <v>-15069964.379999999</v>
      </c>
      <c r="E11" s="30">
        <f t="shared" si="1"/>
        <v>22.695931241792515</v>
      </c>
    </row>
    <row r="12" spans="1:5" ht="15.75" x14ac:dyDescent="0.25">
      <c r="A12" s="7" t="s">
        <v>14</v>
      </c>
      <c r="B12" s="19">
        <v>62307100</v>
      </c>
      <c r="C12" s="19">
        <v>5114695.16</v>
      </c>
      <c r="D12" s="29">
        <f t="shared" si="0"/>
        <v>-57192404.840000004</v>
      </c>
      <c r="E12" s="30">
        <f t="shared" si="1"/>
        <v>8.2088480446048688</v>
      </c>
    </row>
    <row r="13" spans="1:5" ht="15.75" x14ac:dyDescent="0.25">
      <c r="A13" s="7" t="s">
        <v>15</v>
      </c>
      <c r="B13" s="19">
        <v>42297400</v>
      </c>
      <c r="C13" s="19">
        <v>9097400.5600000005</v>
      </c>
      <c r="D13" s="29">
        <f t="shared" si="0"/>
        <v>-33199999.439999998</v>
      </c>
      <c r="E13" s="30">
        <f t="shared" si="1"/>
        <v>21.50817913157783</v>
      </c>
    </row>
    <row r="14" spans="1:5" ht="15.75" x14ac:dyDescent="0.25">
      <c r="A14" s="7" t="s">
        <v>16</v>
      </c>
      <c r="B14" s="19">
        <v>20097100</v>
      </c>
      <c r="C14" s="19">
        <v>1953638.62</v>
      </c>
      <c r="D14" s="29">
        <f t="shared" si="0"/>
        <v>-18143461.379999999</v>
      </c>
      <c r="E14" s="30">
        <f t="shared" si="1"/>
        <v>9.7209976563782838</v>
      </c>
    </row>
    <row r="15" spans="1:5" ht="15.75" x14ac:dyDescent="0.25">
      <c r="A15" s="7" t="s">
        <v>17</v>
      </c>
      <c r="B15" s="19">
        <v>9635600</v>
      </c>
      <c r="C15" s="19">
        <v>1527962.95</v>
      </c>
      <c r="D15" s="29">
        <f t="shared" si="0"/>
        <v>-8107637.0499999998</v>
      </c>
      <c r="E15" s="30">
        <f t="shared" si="1"/>
        <v>15.857475922620281</v>
      </c>
    </row>
    <row r="16" spans="1:5" ht="31.5" x14ac:dyDescent="0.25">
      <c r="A16" s="8" t="s">
        <v>18</v>
      </c>
      <c r="B16" s="19">
        <f>59290000+2300000+1020700</f>
        <v>62610700</v>
      </c>
      <c r="C16" s="19">
        <f>14162078.11+275699.25+575125.48</f>
        <v>15012902.84</v>
      </c>
      <c r="D16" s="29">
        <f t="shared" si="0"/>
        <v>-47597797.159999996</v>
      </c>
      <c r="E16" s="30">
        <f t="shared" si="1"/>
        <v>23.978174401500063</v>
      </c>
    </row>
    <row r="17" spans="1:6" ht="15.75" x14ac:dyDescent="0.25">
      <c r="A17" s="7" t="s">
        <v>19</v>
      </c>
      <c r="B17" s="19">
        <v>5901500</v>
      </c>
      <c r="C17" s="19">
        <v>1299958.9129999999</v>
      </c>
      <c r="D17" s="29">
        <f t="shared" si="0"/>
        <v>-4601541.0870000003</v>
      </c>
      <c r="E17" s="30">
        <f t="shared" si="1"/>
        <v>22.027601677539607</v>
      </c>
    </row>
    <row r="18" spans="1:6" ht="15.75" x14ac:dyDescent="0.25">
      <c r="A18" s="7" t="s">
        <v>20</v>
      </c>
      <c r="B18" s="19">
        <f>4587500</f>
        <v>4587500</v>
      </c>
      <c r="C18" s="19">
        <v>1193434.22</v>
      </c>
      <c r="D18" s="29">
        <f t="shared" si="0"/>
        <v>-3394065.7800000003</v>
      </c>
      <c r="E18" s="30">
        <f t="shared" si="1"/>
        <v>26.014914877384193</v>
      </c>
    </row>
    <row r="19" spans="1:6" ht="15.75" x14ac:dyDescent="0.25">
      <c r="A19" s="6" t="s">
        <v>21</v>
      </c>
      <c r="B19" s="19">
        <v>3269800</v>
      </c>
      <c r="C19" s="19">
        <v>14032757.83</v>
      </c>
      <c r="D19" s="29">
        <f t="shared" si="0"/>
        <v>10762957.83</v>
      </c>
      <c r="E19" s="30">
        <f t="shared" si="1"/>
        <v>429.16257355189924</v>
      </c>
    </row>
    <row r="20" spans="1:6" ht="31.5" x14ac:dyDescent="0.25">
      <c r="A20" s="6" t="s">
        <v>22</v>
      </c>
      <c r="B20" s="19">
        <v>0</v>
      </c>
      <c r="C20" s="19">
        <v>107067.28</v>
      </c>
      <c r="D20" s="29">
        <f t="shared" si="0"/>
        <v>107067.28</v>
      </c>
      <c r="E20" s="30">
        <v>0</v>
      </c>
    </row>
    <row r="21" spans="1:6" ht="15.75" x14ac:dyDescent="0.25">
      <c r="A21" s="7" t="s">
        <v>23</v>
      </c>
      <c r="B21" s="19">
        <v>1500000</v>
      </c>
      <c r="C21" s="19">
        <v>0</v>
      </c>
      <c r="D21" s="29">
        <f t="shared" si="0"/>
        <v>-1500000</v>
      </c>
      <c r="E21" s="30">
        <f t="shared" si="1"/>
        <v>0</v>
      </c>
    </row>
    <row r="22" spans="1:6" ht="15.75" x14ac:dyDescent="0.25">
      <c r="A22" s="7" t="s">
        <v>24</v>
      </c>
      <c r="B22" s="19">
        <v>6200000</v>
      </c>
      <c r="C22" s="19">
        <v>2759313.33</v>
      </c>
      <c r="D22" s="29">
        <f t="shared" si="0"/>
        <v>-3440686.67</v>
      </c>
      <c r="E22" s="30">
        <f t="shared" si="1"/>
        <v>44.505053709677419</v>
      </c>
    </row>
    <row r="23" spans="1:6" ht="31.5" x14ac:dyDescent="0.25">
      <c r="A23" s="7" t="s">
        <v>25</v>
      </c>
      <c r="B23" s="19">
        <v>1400000</v>
      </c>
      <c r="C23" s="19">
        <v>1313044.8899999999</v>
      </c>
      <c r="D23" s="29">
        <f t="shared" si="0"/>
        <v>-86955.110000000102</v>
      </c>
      <c r="E23" s="30">
        <f t="shared" si="1"/>
        <v>93.788920714285709</v>
      </c>
    </row>
    <row r="24" spans="1:6" ht="15.75" x14ac:dyDescent="0.25">
      <c r="A24" s="7" t="s">
        <v>26</v>
      </c>
      <c r="B24" s="19">
        <v>3685800</v>
      </c>
      <c r="C24" s="19">
        <v>745377.14</v>
      </c>
      <c r="D24" s="29">
        <f t="shared" si="0"/>
        <v>-2940422.86</v>
      </c>
      <c r="E24" s="30">
        <f t="shared" si="1"/>
        <v>20.222940474252539</v>
      </c>
    </row>
    <row r="25" spans="1:6" ht="15.75" x14ac:dyDescent="0.25">
      <c r="A25" s="7" t="s">
        <v>27</v>
      </c>
      <c r="B25" s="19">
        <v>0</v>
      </c>
      <c r="C25" s="19">
        <v>400</v>
      </c>
      <c r="D25" s="29">
        <f t="shared" si="0"/>
        <v>400</v>
      </c>
      <c r="E25" s="30">
        <v>0</v>
      </c>
    </row>
    <row r="26" spans="1:6" ht="16.5" thickBot="1" x14ac:dyDescent="0.3">
      <c r="A26" s="13" t="s">
        <v>28</v>
      </c>
      <c r="B26" s="20">
        <v>725400</v>
      </c>
      <c r="C26" s="20">
        <v>273687.96000000002</v>
      </c>
      <c r="D26" s="29">
        <f t="shared" si="0"/>
        <v>-451712.04</v>
      </c>
      <c r="E26" s="30">
        <f t="shared" si="1"/>
        <v>37.729247311827962</v>
      </c>
    </row>
    <row r="27" spans="1:6" ht="16.5" thickBot="1" x14ac:dyDescent="0.3">
      <c r="A27" s="2" t="s">
        <v>29</v>
      </c>
      <c r="B27" s="21">
        <f>SUM(B4:B26)</f>
        <v>576656903</v>
      </c>
      <c r="C27" s="21">
        <f>SUM(C4:C26)</f>
        <v>124935342.223</v>
      </c>
      <c r="D27" s="21">
        <f>C27-B27</f>
        <v>-451721560.77700001</v>
      </c>
      <c r="E27" s="31">
        <f>C27/B27*100</f>
        <v>21.665455069216435</v>
      </c>
    </row>
    <row r="28" spans="1:6" ht="31.5" x14ac:dyDescent="0.25">
      <c r="A28" s="14" t="s">
        <v>30</v>
      </c>
      <c r="B28" s="23">
        <v>219963100</v>
      </c>
      <c r="C28" s="23">
        <v>52791200</v>
      </c>
      <c r="D28" s="32">
        <f>C28-B28</f>
        <v>-167171900</v>
      </c>
      <c r="E28" s="33">
        <f t="shared" ref="E28:E33" si="2">C28/B28*100</f>
        <v>24.000025458815593</v>
      </c>
      <c r="F28" s="28"/>
    </row>
    <row r="29" spans="1:6" ht="15.75" x14ac:dyDescent="0.25">
      <c r="A29" s="7" t="s">
        <v>31</v>
      </c>
      <c r="B29" s="19">
        <v>14804900</v>
      </c>
      <c r="C29" s="19">
        <v>3701200</v>
      </c>
      <c r="D29" s="29">
        <f t="shared" ref="D29:D33" si="3">C29-B29</f>
        <v>-11103700</v>
      </c>
      <c r="E29" s="30">
        <f t="shared" si="2"/>
        <v>24.99983113698843</v>
      </c>
    </row>
    <row r="30" spans="1:6" ht="31.5" x14ac:dyDescent="0.25">
      <c r="A30" s="7" t="s">
        <v>32</v>
      </c>
      <c r="B30" s="19">
        <f>142614840.47+1554523+26197810.9+2316686.19+179137283.23</f>
        <v>351821143.78999996</v>
      </c>
      <c r="C30" s="19">
        <v>11706425.4</v>
      </c>
      <c r="D30" s="29">
        <f t="shared" si="3"/>
        <v>-340114718.38999999</v>
      </c>
      <c r="E30" s="30">
        <f t="shared" si="2"/>
        <v>3.3273797230866542</v>
      </c>
      <c r="F30" s="28"/>
    </row>
    <row r="31" spans="1:6" ht="31.5" x14ac:dyDescent="0.25">
      <c r="A31" s="7" t="s">
        <v>33</v>
      </c>
      <c r="B31" s="19">
        <f>571940167+14516350.2+17800+1562328+1121878.1+3088100+5777517.58</f>
        <v>598024140.88000011</v>
      </c>
      <c r="C31" s="19">
        <f>131859939.9+1451635.02+555099.04</f>
        <v>133866673.96000001</v>
      </c>
      <c r="D31" s="29">
        <f t="shared" si="3"/>
        <v>-464157466.92000008</v>
      </c>
      <c r="E31" s="30">
        <f t="shared" si="2"/>
        <v>22.384827770165515</v>
      </c>
      <c r="F31" s="28"/>
    </row>
    <row r="32" spans="1:6" ht="15.75" x14ac:dyDescent="0.25">
      <c r="A32" s="7" t="s">
        <v>34</v>
      </c>
      <c r="B32" s="19">
        <f>26502200+70000000+209498288.59</f>
        <v>306000488.59000003</v>
      </c>
      <c r="C32" s="19">
        <f>7089400+15476851.19</f>
        <v>22566251.189999998</v>
      </c>
      <c r="D32" s="29">
        <f t="shared" si="3"/>
        <v>-283434237.40000004</v>
      </c>
      <c r="E32" s="30">
        <f t="shared" si="2"/>
        <v>7.3745801171696073</v>
      </c>
    </row>
    <row r="33" spans="1:5" ht="16.5" thickBot="1" x14ac:dyDescent="0.3">
      <c r="A33" s="13" t="s">
        <v>35</v>
      </c>
      <c r="B33" s="20">
        <v>152028883.41999999</v>
      </c>
      <c r="C33" s="20">
        <v>2028883.42</v>
      </c>
      <c r="D33" s="34">
        <f t="shared" si="3"/>
        <v>-150000000</v>
      </c>
      <c r="E33" s="35">
        <f t="shared" si="2"/>
        <v>1.3345381314121343</v>
      </c>
    </row>
    <row r="34" spans="1:5" ht="16.5" thickBot="1" x14ac:dyDescent="0.3">
      <c r="A34" s="16" t="s">
        <v>36</v>
      </c>
      <c r="B34" s="21">
        <f>SUM(B28:B33)</f>
        <v>1642642656.6800003</v>
      </c>
      <c r="C34" s="21">
        <f>SUM(C28:C33)</f>
        <v>226660633.97</v>
      </c>
      <c r="D34" s="22">
        <f>C34-B34</f>
        <v>-1415982022.7100003</v>
      </c>
      <c r="E34" s="15">
        <f>C34/B34*100</f>
        <v>13.798535734370333</v>
      </c>
    </row>
    <row r="35" spans="1:5" ht="63.75" thickBot="1" x14ac:dyDescent="0.3">
      <c r="A35" s="17" t="s">
        <v>37</v>
      </c>
      <c r="B35" s="24">
        <v>0</v>
      </c>
      <c r="C35" s="24">
        <f>13945006.99-15832286.5</f>
        <v>-1887279.5099999998</v>
      </c>
      <c r="D35" s="25">
        <f>C35-B35</f>
        <v>-1887279.5099999998</v>
      </c>
      <c r="E35" s="27">
        <v>0</v>
      </c>
    </row>
    <row r="36" spans="1:5" ht="16.5" thickBot="1" x14ac:dyDescent="0.3">
      <c r="A36" s="18" t="s">
        <v>38</v>
      </c>
      <c r="B36" s="26">
        <f>B27+B34+B35</f>
        <v>2219299559.6800003</v>
      </c>
      <c r="C36" s="26">
        <f>C27+C34+C35</f>
        <v>349708696.68300003</v>
      </c>
      <c r="D36" s="22">
        <f>C36-B36</f>
        <v>-1869590862.9970002</v>
      </c>
      <c r="E36" s="15">
        <f>C36/B36*100</f>
        <v>15.757615737707098</v>
      </c>
    </row>
    <row r="38" spans="1:5" x14ac:dyDescent="0.25">
      <c r="A38" s="1"/>
      <c r="B38" s="4"/>
      <c r="C38" s="4"/>
      <c r="D38" s="4"/>
      <c r="E38" s="1"/>
    </row>
    <row r="39" spans="1:5" x14ac:dyDescent="0.25">
      <c r="A39" s="1"/>
      <c r="B39" s="1"/>
      <c r="C39" s="1"/>
      <c r="D39" s="5"/>
      <c r="E39" s="1"/>
    </row>
    <row r="40" spans="1:5" x14ac:dyDescent="0.25">
      <c r="A40" s="1"/>
      <c r="B40" s="3"/>
      <c r="C40" s="1"/>
      <c r="D40" s="5"/>
      <c r="E40" s="1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SPecialiST</cp:lastModifiedBy>
  <dcterms:created xsi:type="dcterms:W3CDTF">2021-02-16T09:18:02Z</dcterms:created>
  <dcterms:modified xsi:type="dcterms:W3CDTF">2021-06-17T10:07:42Z</dcterms:modified>
</cp:coreProperties>
</file>