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0" yWindow="3630" windowWidth="12225" windowHeight="6495" activeTab="2"/>
  </bookViews>
  <sheets>
    <sheet name="2019" sheetId="13" r:id="rId1"/>
    <sheet name="2020" sheetId="14" r:id="rId2"/>
    <sheet name="2021" sheetId="15" r:id="rId3"/>
    <sheet name="2022" sheetId="12" r:id="rId4"/>
    <sheet name="2023" sheetId="16" r:id="rId5"/>
  </sheets>
  <externalReferences>
    <externalReference r:id="rId6"/>
  </externalReferences>
  <calcPr calcId="152511"/>
</workbook>
</file>

<file path=xl/calcChain.xml><?xml version="1.0" encoding="utf-8"?>
<calcChain xmlns="http://schemas.openxmlformats.org/spreadsheetml/2006/main">
  <c r="I35" i="12" l="1"/>
  <c r="J35" i="12"/>
  <c r="K35" i="12"/>
  <c r="L35" i="12"/>
  <c r="I18" i="16"/>
  <c r="J18" i="16"/>
  <c r="K18" i="16"/>
  <c r="L18" i="16"/>
  <c r="I23" i="16"/>
  <c r="J23" i="16"/>
  <c r="K23" i="16"/>
  <c r="L23" i="16"/>
  <c r="H23" i="16"/>
  <c r="H18" i="16"/>
  <c r="H35" i="12"/>
  <c r="I40" i="12"/>
  <c r="J40" i="12"/>
  <c r="K40" i="12"/>
  <c r="L40" i="12"/>
  <c r="H40" i="12"/>
  <c r="I36" i="15"/>
  <c r="J36" i="15"/>
  <c r="K36" i="15"/>
  <c r="L36" i="15"/>
  <c r="H36" i="15"/>
  <c r="L44" i="15"/>
  <c r="I44" i="15"/>
  <c r="J44" i="15"/>
  <c r="K44" i="15"/>
  <c r="H44" i="15"/>
  <c r="H22" i="16" l="1"/>
  <c r="H21" i="16"/>
  <c r="H20" i="16"/>
  <c r="H17" i="16"/>
  <c r="H9" i="16"/>
  <c r="H6" i="15"/>
  <c r="H5" i="15"/>
  <c r="H4" i="15"/>
  <c r="H3" i="16" l="1"/>
  <c r="D40" i="15" l="1"/>
  <c r="P6" i="16" l="1"/>
  <c r="P18" i="16" s="1"/>
  <c r="I6" i="16"/>
  <c r="H6" i="16"/>
  <c r="K46" i="13" l="1"/>
  <c r="I46" i="13"/>
  <c r="F46" i="13"/>
  <c r="E46" i="13"/>
  <c r="I34" i="13"/>
  <c r="E33" i="13"/>
  <c r="E34" i="13" s="1"/>
  <c r="H31" i="13"/>
  <c r="K28" i="13"/>
  <c r="I28" i="13"/>
  <c r="H28" i="13"/>
  <c r="G28" i="13"/>
  <c r="F28" i="13"/>
  <c r="E27" i="13"/>
  <c r="E25" i="13"/>
  <c r="E28" i="13" s="1"/>
  <c r="E21" i="13"/>
  <c r="K13" i="13"/>
  <c r="H13" i="13"/>
  <c r="G13" i="13"/>
  <c r="F13" i="13"/>
  <c r="E11" i="13"/>
  <c r="E13" i="13" s="1"/>
  <c r="K9" i="13"/>
  <c r="F9" i="13"/>
  <c r="E8" i="13"/>
  <c r="E7" i="13"/>
  <c r="E6" i="13"/>
  <c r="E5" i="13"/>
  <c r="E9" i="13" s="1"/>
  <c r="P44" i="15"/>
  <c r="J65" i="14"/>
  <c r="K65" i="14"/>
  <c r="L65" i="14"/>
  <c r="M65" i="14"/>
  <c r="N65" i="14"/>
  <c r="O65" i="14"/>
  <c r="P65" i="14"/>
  <c r="Q65" i="14"/>
  <c r="R65" i="14"/>
  <c r="V65" i="14"/>
  <c r="I65" i="14"/>
  <c r="H38" i="15"/>
  <c r="V54" i="14"/>
  <c r="R54" i="14"/>
  <c r="Q54" i="14"/>
  <c r="P54" i="14"/>
  <c r="O54" i="14"/>
  <c r="N54" i="14"/>
  <c r="M54" i="14"/>
  <c r="L54" i="14"/>
  <c r="K54" i="14"/>
  <c r="J39" i="14"/>
  <c r="J54" i="14" s="1"/>
  <c r="I39" i="14"/>
  <c r="I54" i="14" s="1"/>
  <c r="V38" i="14"/>
  <c r="T32" i="14"/>
  <c r="K27" i="14"/>
  <c r="I27" i="14" s="1"/>
  <c r="I38" i="14" s="1"/>
  <c r="J27" i="14"/>
  <c r="V26" i="14"/>
  <c r="R26" i="14"/>
  <c r="Q26" i="14"/>
  <c r="P26" i="14"/>
  <c r="O26" i="14"/>
  <c r="N26" i="14"/>
  <c r="M26" i="14"/>
  <c r="L26" i="14"/>
  <c r="K26" i="14"/>
  <c r="J12" i="14"/>
  <c r="I12" i="14"/>
  <c r="J26" i="14" l="1"/>
  <c r="I26" i="14"/>
  <c r="H37" i="12"/>
  <c r="H41" i="15"/>
  <c r="H11" i="14"/>
  <c r="K11" i="14" l="1"/>
  <c r="K55" i="14" s="1"/>
  <c r="L11" i="14"/>
  <c r="L55" i="14" s="1"/>
  <c r="M11" i="14"/>
  <c r="M55" i="14" s="1"/>
  <c r="N11" i="14"/>
  <c r="N55" i="14" s="1"/>
  <c r="O11" i="14"/>
  <c r="O55" i="14" s="1"/>
  <c r="P11" i="14"/>
  <c r="P55" i="14" s="1"/>
  <c r="Q11" i="14"/>
  <c r="Q55" i="14" s="1"/>
  <c r="R11" i="14"/>
  <c r="R55" i="14" s="1"/>
  <c r="J6" i="14" l="1"/>
  <c r="J7" i="14"/>
  <c r="J8" i="14"/>
  <c r="J9" i="14"/>
  <c r="J10" i="14"/>
  <c r="J5" i="14"/>
  <c r="J11" i="14" l="1"/>
  <c r="J55" i="14" s="1"/>
  <c r="H4" i="12"/>
  <c r="I9" i="14" l="1"/>
  <c r="H19" i="15" l="1"/>
  <c r="P7" i="15"/>
  <c r="P36" i="15" s="1"/>
  <c r="I7" i="15"/>
  <c r="H7" i="15"/>
  <c r="V11" i="14"/>
  <c r="V55" i="14" s="1"/>
  <c r="I10" i="14"/>
  <c r="I8" i="14"/>
  <c r="I7" i="14"/>
  <c r="I6" i="14"/>
  <c r="I5" i="14"/>
  <c r="I11" i="14" l="1"/>
  <c r="I55" i="14" s="1"/>
  <c r="H11" i="15"/>
  <c r="P40" i="12" l="1"/>
  <c r="H10" i="12" l="1"/>
  <c r="H18" i="12" l="1"/>
  <c r="P9" i="12" l="1"/>
  <c r="P35" i="12" s="1"/>
  <c r="I9" i="12"/>
  <c r="H9" i="12" l="1"/>
</calcChain>
</file>

<file path=xl/sharedStrings.xml><?xml version="1.0" encoding="utf-8"?>
<sst xmlns="http://schemas.openxmlformats.org/spreadsheetml/2006/main" count="550" uniqueCount="291">
  <si>
    <t>Федеральный бюджет (БКД)</t>
  </si>
  <si>
    <t>Краевой бюджет</t>
  </si>
  <si>
    <t>Местный бюджет</t>
  </si>
  <si>
    <t>В том числе</t>
  </si>
  <si>
    <t>Внебюджетные источники</t>
  </si>
  <si>
    <t>ИТОГО</t>
  </si>
  <si>
    <t>Мощность объекта</t>
  </si>
  <si>
    <t>Контрольные точки</t>
  </si>
  <si>
    <t>Реквизиты заключенного контракта</t>
  </si>
  <si>
    <t>Стоимость заключенного контракта</t>
  </si>
  <si>
    <t>№</t>
  </si>
  <si>
    <t>Муниципальная программа</t>
  </si>
  <si>
    <t>Целевой показатель</t>
  </si>
  <si>
    <t>"Пермь-Ильинский"-Сенькино-Камский, 000+000-004+600</t>
  </si>
  <si>
    <t>"Полазна-Чусовой", 000+000-004+835</t>
  </si>
  <si>
    <t>Полазна-Мохово, 000+000-003+705</t>
  </si>
  <si>
    <t>ул. Комсомольская</t>
  </si>
  <si>
    <t>ул. Трудовая</t>
  </si>
  <si>
    <t>Постановление (ОМСУ) от 21.11.2019 № 1895 Об утверждении муниципальной программы Добрянского городского округа  Развитие транспортной системы</t>
  </si>
  <si>
    <t>Мероприятие муниципальной программы</t>
  </si>
  <si>
    <t>ОБЪЕКТ</t>
  </si>
  <si>
    <t>"Развитие транспортной системы</t>
  </si>
  <si>
    <t xml:space="preserve">«Развитие физической 
культуры, спорта и молодежной
политики»
</t>
  </si>
  <si>
    <t>МАУ Полазненская СШОР</t>
  </si>
  <si>
    <t xml:space="preserve">Постановление (ОМСУ) от 22.11.2019 № 1910 "Об утверждении муниципальной программы Добрянского городского округа «Развитие физической культуры, спорта и молодежной политики"
</t>
  </si>
  <si>
    <t>Все организации спортивной подготовки
предоставляют услуги населению в
соответствии с федеральными стандартами
спортивной подготовки, ед, Доля спортивных организаций в общем количестве организаций в сфере физической культуры и спорта, в том числе для лиц с ограниченными возможностями здоровья, %                                                      Доля занимающихся на этапе высшего спортивного мастерства в спортивных организациях, в общем количестве занимающихся на этапе совершенствования спортивного мастерства  в спортивных организациях,%</t>
  </si>
  <si>
    <t>Добрянский округ</t>
  </si>
  <si>
    <t xml:space="preserve"> плановое финансирование, всего, тыс.руб.</t>
  </si>
  <si>
    <t xml:space="preserve"> "Развитие жилищно-коммунальной инфраструктуры"</t>
  </si>
  <si>
    <t>Срок выполнения по контракту</t>
  </si>
  <si>
    <t>Статус реализации мероприятия</t>
  </si>
  <si>
    <t>до 31.07.2020</t>
  </si>
  <si>
    <t xml:space="preserve">Выполнение работ по устройству тротуарной плитки по бульвару Строителей </t>
  </si>
  <si>
    <t>Обустройство общественной территории по ул. Дружбы парк "Дружбы"</t>
  </si>
  <si>
    <t>Благоустройство общественной территории прилегающей к ДК п. Вильва, ул. Железнодорожная, д. 6</t>
  </si>
  <si>
    <t>Обустройство общественной территории п. Дивья, ул. Комсомольская, д. 8</t>
  </si>
  <si>
    <t>№ 81/20 от 06.05.2020 ИП ВАРДАНЯН Л.С.</t>
  </si>
  <si>
    <t>№ 85/20 от 12.05.2020 ИП АСОЯН Г.С.</t>
  </si>
  <si>
    <t>"Благоустройство Добрянского городского округа"</t>
  </si>
  <si>
    <t>Постановление (ОМСУ) от 22.11.2019 № 1915 "Об утверждении муниципальной программы "Благоустройство Добрянского городского округа"</t>
  </si>
  <si>
    <t>Количество благоустроенных дворовых территории - 4; Количество благоустроенных общественных территорий -4</t>
  </si>
  <si>
    <t>№ 9/20 от 21.01.2020 ИП Гузова А.С.</t>
  </si>
  <si>
    <t>№ 7/20  от 23.01.2020 ООО "Риэл-Союз"</t>
  </si>
  <si>
    <t>№ 5/20 от 23.01.2020 ООО" Трейд Инвест"</t>
  </si>
  <si>
    <t xml:space="preserve"> № 8/20 от 23.01.2020 ИП Возмищева Е.А </t>
  </si>
  <si>
    <t>Постановление (ОМСУ) от 25.11.2019 № 1925 "Об утверждении муниципальной программы "Развитие жилищно коммунальной инфраструктуры"</t>
  </si>
  <si>
    <t>Количество расселенных граждан из аварийного жилищного фонда-226  человек</t>
  </si>
  <si>
    <t xml:space="preserve">102F367483,102F367484 Обеспечение устойчивого сокращения непригодного для проживания жилого фонда </t>
  </si>
  <si>
    <t xml:space="preserve">110F255550 Основное мероприятие Формирование комфортной городской среды на территории городского округа, Основное мероприятие Федеральный проект  "Формирование комфортной городской среды" </t>
  </si>
  <si>
    <t>030P550810 Государственная поддержка спортивных организаций, осуществляющих подготовку спортивного резерва для сборных команд Российской Федерации</t>
  </si>
  <si>
    <t>070R153930 Реализация мероприятий, направленных на достижение целевых показателей программы регионального проекта "Безопасные и качественные автомобильные дороги Пермского края и Пермской городской агломерации</t>
  </si>
  <si>
    <t>исполнено</t>
  </si>
  <si>
    <t xml:space="preserve"> ул. Советская км 0+000-км 0+100 г. Добрянка</t>
  </si>
  <si>
    <t>ПЕРЕЧЕНЬ НАЦИОНАЛЬНЫХ ПРОЕКТОВ 2020 ГОД</t>
  </si>
  <si>
    <t>ПЕРЕЧЕНЬ НАЦИОНАЛЬНЫХ  ПРОЕКТОВ 2021 ГОД</t>
  </si>
  <si>
    <t>ПЕРЕЧЕНЬ  НАЦИОНАЛЬНЫХ ПРОЕКТОВ 2022 ГОД</t>
  </si>
  <si>
    <t>ул. Победы</t>
  </si>
  <si>
    <t>ООО "ТСК" от 22.01.2020г. № 4/20 на сумму 22 456,0000</t>
  </si>
  <si>
    <t>ООО "СК Трансстрой" от 22.01.2020г. № 3/20 на сумму 29 355,000</t>
  </si>
  <si>
    <t>ООО "Евродорстрой" от 26.12.2019г. № 286/19 на сумму  13 189,000</t>
  </si>
  <si>
    <t>Работы выполнены</t>
  </si>
  <si>
    <t>На стадии завершения</t>
  </si>
  <si>
    <t>"Развитие транспортной системы"</t>
  </si>
  <si>
    <t xml:space="preserve"> Плановое финансирование(бюджетные ассигнования), всего, тыс.руб.</t>
  </si>
  <si>
    <t>Фактическое финансирование (кассовый расход), всего тыс. руб.</t>
  </si>
  <si>
    <t>расход</t>
  </si>
  <si>
    <t>бюдж.ассигнования</t>
  </si>
  <si>
    <t xml:space="preserve">Доля автомобильных дорог местного значения, соответствующих нормативным и допустимым требованиям к транспортно-эксплуатационным показателям по сети автомобильных дорог общего пользования местного значения,%. </t>
  </si>
  <si>
    <t xml:space="preserve">№ 15/20 от 23.01.2020 ИП Гузова А.С. </t>
  </si>
  <si>
    <t>№ 14/20 от 23.01.2020 ИП Гузова А.С.</t>
  </si>
  <si>
    <t>№ 12/20 от 23.01.2020 Шумилов А.С.</t>
  </si>
  <si>
    <t>№ 6/20 от 23.01.2020 ООО" Трейд Инвест"</t>
  </si>
  <si>
    <t>№ 10/20 от 23.01.2020 Кокшарова А.А.</t>
  </si>
  <si>
    <t>ул. Герцена, 39, 41, ул. Победы, д. 35,  ул. Энергетиков, д. 7, 9, 11, ул. В. Войны, д. 10, ул. Гайдара, д. 11, 13, 13/1, 15</t>
  </si>
  <si>
    <t>Федеральный проект</t>
  </si>
  <si>
    <t>Нац проект</t>
  </si>
  <si>
    <t>БЕЗОПАСНЫЕ И КАЧЕСТВЕННЫЕ АВТОМОБИЛЬНЫЕ ДОРОГИ</t>
  </si>
  <si>
    <t>ФП Дорожная сеть</t>
  </si>
  <si>
    <t>ФП Спорт - норма жизни</t>
  </si>
  <si>
    <t>ЖИЛЬЕ И ГОРОДСКАЯ СРЕДА</t>
  </si>
  <si>
    <t>ДЕМОГРАФИЯ</t>
  </si>
  <si>
    <t>ФП Жилье</t>
  </si>
  <si>
    <t>ФП Формирование комфортной городской среды</t>
  </si>
  <si>
    <t xml:space="preserve">Федеральный бюджет </t>
  </si>
  <si>
    <t>Финансирование по источникам</t>
  </si>
  <si>
    <r>
      <t xml:space="preserve">030P550810 Государственная поддержка спортивных организаций, осуществляющих подготовку спортивного резерва для сборных команд Российской Федерации                                    </t>
    </r>
    <r>
      <rPr>
        <b/>
        <sz val="14"/>
        <rFont val="Times New Roman"/>
        <family val="1"/>
        <charset val="204"/>
      </rPr>
      <t>***приобретение спортивного оборудования, инвентаря, экипировки, участия в соревнованиях и тренировках, а так же переподготовку специалистов</t>
    </r>
  </si>
  <si>
    <t>СТАТУС РЕАЛИЗАЦИИ</t>
  </si>
  <si>
    <t>Завершено</t>
  </si>
  <si>
    <t>В стадии завершения</t>
  </si>
  <si>
    <t>Не приступали, замена объекта</t>
  </si>
  <si>
    <t>Завершено, в оплате</t>
  </si>
  <si>
    <t>ФП "Культурная среда"</t>
  </si>
  <si>
    <t xml:space="preserve"> - </t>
  </si>
  <si>
    <t xml:space="preserve">п.Вильва установлено оборудование и официально открыт Социальный кинозал. </t>
  </si>
  <si>
    <t>Выполнено</t>
  </si>
  <si>
    <t>КУЛЬТУРА</t>
  </si>
  <si>
    <t>ФП «Творческие люди»</t>
  </si>
  <si>
    <t>ОБРАЗОВАНИЕ</t>
  </si>
  <si>
    <t>ФП «Современная школа»</t>
  </si>
  <si>
    <t>«Точка роста» на базе ДСОШ № 3 - центр образования цифрового и гуманитарного профилей</t>
  </si>
  <si>
    <t>ФП «Успех каждого ребенка»</t>
  </si>
  <si>
    <t>«Поддержка семей, имеющих детей»</t>
  </si>
  <si>
    <t>«Цифровая образовательная среда»</t>
  </si>
  <si>
    <t>Вовлечение детей с ОВЗ в дистанционные прогроаммы обучения. Консультации для поддержки семей, принявших детей без попечения родителей</t>
  </si>
  <si>
    <t xml:space="preserve">Функционирование и развитие системы образования
</t>
  </si>
  <si>
    <t>Постоянно</t>
  </si>
  <si>
    <t>18 сотрудников учреждений культуры прошли повышение квалификации</t>
  </si>
  <si>
    <t xml:space="preserve">Открытые онлайн-уроки, 
направленных на раннюю профориентацию. Участие в детских технопарках «Кванториум» (мобильных технопарков «Кванториум») и других проектах,направленных на техгологичесое развитие РФ
</t>
  </si>
  <si>
    <t>Закупку компьютеров и интерактивных комплексов. Использование педагогами и обучающимися  федеральных и краевых информационно-сервисных платформ. Повышение квалификации.</t>
  </si>
  <si>
    <t>«Учитель будущего»</t>
  </si>
  <si>
    <t xml:space="preserve">Открыт «Центр непрерывного повышения профессионального мастерства пед. Работников».
Корпоративное обучение по профессиональному росту педагогов административные команды  прошли в октябре. Проектирование индивидуального образовательного маршрута каждого из них.
</t>
  </si>
  <si>
    <t>"Социальная активность»</t>
  </si>
  <si>
    <t>Наставничество, поддержка общественных инициатив и проектов, вовлечение детей в сферу волонтерства.</t>
  </si>
  <si>
    <t>В процессе реализации. Вся сумма будет израсходована</t>
  </si>
  <si>
    <t>клуб п.Вильва. Оборудование предоставлено. Установлено за счет средств МБ</t>
  </si>
  <si>
    <t>Финансирование федеральное, реализует Минкультуры ПК.  (КВОТА)</t>
  </si>
  <si>
    <t>ДСОШ № 3.Федеральный бюджет через Мин.обр ПК</t>
  </si>
  <si>
    <t>Выполнено. Постоянно</t>
  </si>
  <si>
    <t>В реализации+постоянно</t>
  </si>
  <si>
    <t>Федеральный бюджет через Мин.обр ПК</t>
  </si>
  <si>
    <t>Все учреждения. Федеральный бюджет через Мин.обр ПК</t>
  </si>
  <si>
    <t>ДСОШ № 3. Ремонт - МБ. Оборудование -  Федеральный бюджет через Мин.обр ПК.</t>
  </si>
  <si>
    <t>Самые активные ДДС № 11. Федеральный бюджет через Мин.обр ПК</t>
  </si>
  <si>
    <t xml:space="preserve">Мун.контракт с ООО "ТСК" от 09.10.2020 № 217/20 </t>
  </si>
  <si>
    <t>до 01.06.2021</t>
  </si>
  <si>
    <t>Не участвуем</t>
  </si>
  <si>
    <t>«Функционирование и развитие системы образования»</t>
  </si>
  <si>
    <t>Постановление (ОМСУ) от 22.11.2019 № 1911 "Об утверждении муниципальной программы «Функционирование и развитие системы образования»</t>
  </si>
  <si>
    <t>Количество образовательных организаций, в которых созданы условия и реализуются основные и дополнительные общеобразовательные программы естественно-научного и технического профилей до 10</t>
  </si>
  <si>
    <t>№ 91/20 от 18.05.2020 ООО "СК "ТРАНССТРОЙ"</t>
  </si>
  <si>
    <t>№ 86/20 от 12.05.2020  ИП АСОЯН Г.С.</t>
  </si>
  <si>
    <t>№ 94/20 от 19.05.2020 ООО "Камастройсервис"</t>
  </si>
  <si>
    <t>И.П. Титов С.Д. от 27.03.2020г. № на сумму 149186,000 руб.</t>
  </si>
  <si>
    <t>АО "Волна Резортэнд СПА", 29.09.2020 № 8С, на сумму 77000,000 руб.</t>
  </si>
  <si>
    <t>Тренировочные мероприятия Уваров А.С., авансовый отчет от 19.10.2020 на сумму 27620,000руб.</t>
  </si>
  <si>
    <t>Тренировочные мероприятия Есин В.В. авансовый отчет от 19.10.2020 на сумму 27620,000</t>
  </si>
  <si>
    <t>Соревнования Уваров А.С., авансовый отчет от 16.09.2020 на сумму 22398,000руб.</t>
  </si>
  <si>
    <t>Соревнования Есин В.В. авансовый отчет от 16.09.2020 на сумму 7466,000</t>
  </si>
  <si>
    <t>Соревнования Уваров А.С., авансовый отчет от 26.10.2020 на сумму 19959,600руб.</t>
  </si>
  <si>
    <t>не исполнено</t>
  </si>
  <si>
    <t>ООО "Институт дополнительного образования", от 31.08.2020 № 09-0126-ТУ/20, на сумму 3000,000 руб.</t>
  </si>
  <si>
    <t>ИП Жмулин Г.А. от 02.11.2020 на сумму 734199,200</t>
  </si>
  <si>
    <t>исполнено на 30%</t>
  </si>
  <si>
    <t>ИП Лебедев С.Ю. от 27.10.2020  № 14 на сумму 163000,000</t>
  </si>
  <si>
    <t>ООО "Камаметсервис" от 02.11.2020 № 55 на сумму 60000,000</t>
  </si>
  <si>
    <t>ИП Миронова А.А. от 05.11.2020 № 28933 на сумму 45023,700</t>
  </si>
  <si>
    <t xml:space="preserve"> ООО "РИОС-СПОРТ" от 27.03.2020 №1 на сумму 454091,000 руб                                     </t>
  </si>
  <si>
    <t>ООО "Управляющая компания "Форвард" от 27.03.2020 № 3 на сумму 397710,000 руб.</t>
  </si>
  <si>
    <t>Работы завершины, нет исполнительной документации</t>
  </si>
  <si>
    <t>доп соглашение к МК № 81/20 от 01.10.2020</t>
  </si>
  <si>
    <t>МК № 109 от 24.09.2020 ООО "РЕАЛ+"</t>
  </si>
  <si>
    <t>МК № 110 от 24.09.2020 ООО "РЕАЛ+"</t>
  </si>
  <si>
    <t>МК № 112 от 24.09.2020 ООО "СтройОлимп"</t>
  </si>
  <si>
    <t>Работы выполнены, на стадии заключения доп соглашения к МК  об уменьшении цены контракта</t>
  </si>
  <si>
    <t>Работы завершены</t>
  </si>
  <si>
    <t>Работы завершины</t>
  </si>
  <si>
    <t>доп соглашение № 1 к мк № 91/20 от 15.09.2020</t>
  </si>
  <si>
    <t xml:space="preserve">№ 95 от 15.09.2020 ООО СК ТРАНССТРОЙ </t>
  </si>
  <si>
    <t>№ 1/20 от 22.05.2020 Вайнилович А.Н.</t>
  </si>
  <si>
    <t>№ 2/20 от 22.05.2020 Лебедева В.Н.</t>
  </si>
  <si>
    <t>№ 3/20 от 18.06.2020 Садыкова Н.Д.</t>
  </si>
  <si>
    <t xml:space="preserve">б/н от 17.08.2020г.
ООО "ЕОН Сервис" </t>
  </si>
  <si>
    <t>МБУК ДО "Добрянская детская школа искусств",                МБУ ДО "Полазненская детская школа искусств"</t>
  </si>
  <si>
    <t xml:space="preserve"> Планируется повысить квалификацию 29 сотрудников учреждений культуры ДГО</t>
  </si>
  <si>
    <t>ВСЕГО</t>
  </si>
  <si>
    <t>ФП "Творческие люди"</t>
  </si>
  <si>
    <t xml:space="preserve">ЖИЛЬЕ И ГОРОДСКАЯ СРЕДА </t>
  </si>
  <si>
    <t>Мероприятия для поддержки участия в национальных проектах и мероприятия без финансирования из бюджета округа</t>
  </si>
  <si>
    <t>«Экономическая политика»</t>
  </si>
  <si>
    <t>Постановление (ОМСУ) от 22.11.2019 № 1907 Об утверждении муниципальной программы Добрянского  городского округаЭкономическая политика»</t>
  </si>
  <si>
    <t xml:space="preserve">МАЛОЕ И СРЕДНЕЕ ПРЕДПРИНИМАТЕЛЬСТВО </t>
  </si>
  <si>
    <t>ПЕРЕЧЕНЬ ПРОЕКТОВ 2019 ГОД</t>
  </si>
  <si>
    <t xml:space="preserve">Наименование ОМС </t>
  </si>
  <si>
    <t>Мероприятие</t>
  </si>
  <si>
    <t>Финансирование, всего, тыс.руб.</t>
  </si>
  <si>
    <t xml:space="preserve">РЕМОНТ ДОРОГ  БКД </t>
  </si>
  <si>
    <t>Добрянский МР</t>
  </si>
  <si>
    <t>ООО "ТСК" М/к № 37/19 от 28.03.2019г  на 34 600 000,00  Доп.соглашение № 5 от 09.08.2019  на 3 460 000,00</t>
  </si>
  <si>
    <t>Утверждена пост № 752 от 27.10.2016, (с изменениями), пост от 03.04.2019 № 268</t>
  </si>
  <si>
    <t xml:space="preserve">Доля автомобильных дорог местного значения, соответствующих нормативным и допустимым требованиям к транспортно-эксплуатационным показателям по сети автомобильных дорог общего пользования местного значения,%.  Отчет по исполнению показателя будет сформирован в мае 2020 года.  </t>
  </si>
  <si>
    <t xml:space="preserve">ул. Набережная </t>
  </si>
  <si>
    <t>ООО "СК "ТРАНСТРОЙ" № М/к № 35/19 от 28.03.2019г</t>
  </si>
  <si>
    <t>"Пермь-Ильинский"-Сенькино-Усть Гаревая, 000+000-034+597</t>
  </si>
  <si>
    <t>ООО "ГРАУНД" М/к № 36/19 от 28.03.2019г</t>
  </si>
  <si>
    <t>ул. Победы км 0+880-км 1+000</t>
  </si>
  <si>
    <t xml:space="preserve">ООО "ДСК УРАЛДОРСТРОЙ" Мун.кон. от </t>
  </si>
  <si>
    <t>Ремонт спорт зала</t>
  </si>
  <si>
    <t>Ремонт спортивного зала в МБОУ "Дивьинская СООШ"</t>
  </si>
  <si>
    <t>ИП Кобяков А Е № 87/19 от 27.05.2019</t>
  </si>
  <si>
    <t>Утверждена пост № 735 от 21.10.2016, (с изменениями), пост от 22.05.2019 № 519</t>
  </si>
  <si>
    <t xml:space="preserve">Доля муниципальных образовательных организаций района, имеющих лицензию на образовательную деятельность, %. Отчет по исполнению показателя будет сформирован в мае 2020 года.  </t>
  </si>
  <si>
    <t xml:space="preserve">ИП Кобяков А Е Договор подряда от 26.06.2018 № 70 </t>
  </si>
  <si>
    <t>ИТОГО по району</t>
  </si>
  <si>
    <t>ФОРМИРОВАНИЕ КОМФОРТНОЙ ГОРОДСКОЙ СРЕДЫ  136-П</t>
  </si>
  <si>
    <t xml:space="preserve">Суммы утвержденные согласно Постановления от 07.03.2019г № 156-п </t>
  </si>
  <si>
    <t>Дворы</t>
  </si>
  <si>
    <t xml:space="preserve">1. Установка опор наружного освещения - ИП Попов А.С. , МК № 3/19 от «24» июня 2019г. </t>
  </si>
  <si>
    <t>2.Установка малых архитектурных форм -  ООО «НАВИКОМ», МК № 5/19 от «01» июля 2019 г.</t>
  </si>
  <si>
    <t>3. Ремонт асфальтобетонного покрытия внутридворовых дорог - «СК «ТРАНССТРОЙ», МК № 7/19, «01» июля 2019 г.</t>
  </si>
  <si>
    <t xml:space="preserve">Ремонт асфальтобетонного покрытия внутридворовых дорог -Соглашение №3 от 13.08.2019 к  МК № 7/19, «01» июля 2019 г. </t>
  </si>
  <si>
    <t>Дополнительный контракт в стадии подготовки</t>
  </si>
  <si>
    <t>Общественные зоны</t>
  </si>
  <si>
    <t xml:space="preserve">Начало подачи заявок 15.07.2019
дата проведения аукциона 26.07.2019
Контракт от  06.08.2019 № 165/19 ИП Абрамян Г.А. </t>
  </si>
  <si>
    <t>Полазненское г.п.</t>
  </si>
  <si>
    <t>Постановление администрации Полазненского городского поселения от 27.02.2019 № 71</t>
  </si>
  <si>
    <t>Количество благоустроенных дворовых территории - 5; Количество благоустроенных общественных территорий - 1</t>
  </si>
  <si>
    <t xml:space="preserve">ООО «СК «ТРАНССТРОЙ», МК №2/19 от «24» июня 2019г. </t>
  </si>
  <si>
    <t xml:space="preserve">Соглашение №1 к  МК №2/19 от «24» июня 2019г. </t>
  </si>
  <si>
    <t>ООО «СК «ТРАНССТРОЙ», МК № 6/19 от «01» июля 2019 г.</t>
  </si>
  <si>
    <t>Дивьинское с.п.</t>
  </si>
  <si>
    <t xml:space="preserve"> ООО СК "Трансстрой" МК № 4/19 от "27" июня 2019г.</t>
  </si>
  <si>
    <t>Постановление администрации Дивьинского сельского поселения от 28.12.2017 № 138 (в ред. 21.02.2019 № 14)</t>
  </si>
  <si>
    <t>Количество благоустроенных общественных территорий - 1</t>
  </si>
  <si>
    <t>Соглашение №4 от 13.08.2019 к   МК № 4/19 от "27" июня 2019г.</t>
  </si>
  <si>
    <t>Вильвенское с.п.</t>
  </si>
  <si>
    <t xml:space="preserve">ООО «АЛМА-СТРОЙ», МК №107/19 от «19» июня 2019г. </t>
  </si>
  <si>
    <t>Постановление администрации Вильвенского  сельского поселения от 28.08.2017 № 83 (в ред. от 03.04.2019 № 35)</t>
  </si>
  <si>
    <t>Оснащение объектов спортивной инфраструктуры спортивно-технологическим оборудованием</t>
  </si>
  <si>
    <t>г. Добрянка, МАУ "Добрянская СШ"</t>
  </si>
  <si>
    <t>ООО "РИОС-СПОРТ" Договор поставки от 08.07.2019</t>
  </si>
  <si>
    <t>"Развитие физической культуры и спорта на территории Добрянского района", утверждена пост № 755 от 27.10.2016, (с изменениями), пост от 11.07.2019 № 907</t>
  </si>
  <si>
    <t>Доля населения Добрянского муниципального района систематически занимающихся физисекой культурой и спортом, %. Отчет по исполнению показателя будет сформирован в мае 2020 года.                                                                                                    Поставлены комплекты спортивного оборудования - 1 ед.</t>
  </si>
  <si>
    <t>Создание виртуального концертного зала</t>
  </si>
  <si>
    <t>Добрянский район</t>
  </si>
  <si>
    <t>Создание виртуального концертного зала в МБУК "Культурно-досуговый центр "ОРФЕЙ"</t>
  </si>
  <si>
    <t>Аукционные 09.09.2019</t>
  </si>
  <si>
    <t>"Развитие культуры в Добрянском городском поселении", утверждена пост № 528 от 26.05.2016, (с изменениями пост от 05.02.2019 № 81) изменения в программу запущены на согласование</t>
  </si>
  <si>
    <t>Переселение граждан  из аварийного жилфонда</t>
  </si>
  <si>
    <t xml:space="preserve"> расселение граждан из аварийного жилищного фонда (г. Добрянка, ул. Крутогорская, д. 1) кв.3.</t>
  </si>
  <si>
    <t xml:space="preserve">2 156 456,00 </t>
  </si>
  <si>
    <t>контракт от 23.01.2020г. №14/20 С ИП Гузова А.С.</t>
  </si>
  <si>
    <t xml:space="preserve"> расселение граждан из аварийного жилищного фонда (г. Добрянка, ул. крутогорская, д. 1) кв.4.</t>
  </si>
  <si>
    <t>контракт  от 23.01.2020 с ООО "Трейд-инвест" №5/20 (квартира ул.Советская,92 кв.177)</t>
  </si>
  <si>
    <t xml:space="preserve"> расселение граждан из аварийного жилищного фонда (г. Добрянка, ул. Крутогорская, д. 1) кв.8</t>
  </si>
  <si>
    <t>Контракт от 23.01.2020 с ИП Возмищева Е.А. №8/20 (квартира ул.Копылова,69 кв.41)</t>
  </si>
  <si>
    <t>расселение граждан из аварийного жилищного фонда (г. Добрянка, ул. К.Маркса, д. 7) кв.1</t>
  </si>
  <si>
    <t>аукцион не состоялся, повторное объявление февраль 2020</t>
  </si>
  <si>
    <t xml:space="preserve"> расселение граждан из аварийного жилищного фонда (г. Добрянка, ул. Красногвардейская, д. 13)</t>
  </si>
  <si>
    <t>Контракт от 23.01.2020, Кокшаров А.А.№10/20  (квартира ул.Советская 104. кв.19)</t>
  </si>
  <si>
    <t xml:space="preserve"> расселение граждан из аварийного жилищного фонда (г. Добрянка, ул. Ленина, д. 9) кв.1</t>
  </si>
  <si>
    <t>контракт от 23.01.2020 с ООО Трейд-Инвест  №6/20 (квартира ул.л.Чайкиной д.21 кв.88)</t>
  </si>
  <si>
    <t xml:space="preserve"> расселение граждан из аварийного жилищного фонда (г. Добрянка, ул. Ленина, д. 9) кв.2</t>
  </si>
  <si>
    <t>контракт от 23.01.2020 и ИП Шумилов А.С. №12/20 (квартира Советская д.87Б кв.18)</t>
  </si>
  <si>
    <t>расселение граждан из аварийного жилищного фонда (г. Добрянка, ул. Крутогорская, д. 1) кв.6</t>
  </si>
  <si>
    <t>контракт от 23.01.2020 №15/20 с ИП Гузова А.С. (квартира ул.Герцена д.49 кв.10)</t>
  </si>
  <si>
    <t>расселение граждан из аварийного жилищного фонда (г. Добрянка, ул. Крутогорская, д. 1) кв.7</t>
  </si>
  <si>
    <t>контракт от 23.01.2020 №9/20с ИП Гузова А.С. (квартира ул.Советская д.91 кв.1)</t>
  </si>
  <si>
    <t>расселение граждан из аварийного жилищного фонда (г. Добрянка, ул. Крутогорская, д. 5) кв.5</t>
  </si>
  <si>
    <t>контракт от 23.01.2020 с ООО ПТ Риел-Союз №7/20  (квартира ул.Жуковского д.21 кв.88)</t>
  </si>
  <si>
    <t>Ремонт дворовых терртиторий / Пермский край, г. Добрянка</t>
  </si>
  <si>
    <t xml:space="preserve">Обустройство общественной территории "Яблоневый сквер"/ Пермский край, г. Добрянка </t>
  </si>
  <si>
    <t>Обустройство общественной территории / Пермский край, п. Полазна,  ул. Дружбы парк "Дружбы"</t>
  </si>
  <si>
    <t>Благоустройство общественной территории прилегающей к ДК / Пермский край, п. Вильва, ул. Железнодорожная, д. 6 (4 этап)</t>
  </si>
  <si>
    <t>Обустройство общественной территории / Пермский край, п. Дивья, ул. Комсомольская, д. 8 (2 этап)</t>
  </si>
  <si>
    <t>нераспределенный остаток</t>
  </si>
  <si>
    <t>нераспределенный остаток (дополнительные средства)</t>
  </si>
  <si>
    <t>ООО "СК "Трансстрой" №17/21 от 15.02.2021</t>
  </si>
  <si>
    <t>ООО"Стройтрансавто" №12/21 от 09.02.2021</t>
  </si>
  <si>
    <t>ООО "СК "Трансстрой" Аукцион 01.03.2021, подписание контракта 12.03.2021</t>
  </si>
  <si>
    <t>ООО"Транспортник" №13/21 от 09.02.2021</t>
  </si>
  <si>
    <t xml:space="preserve">ООО "ГСК "НОРСТРОЙ"№   от   </t>
  </si>
  <si>
    <t>МАУ "Добрянская СШ"</t>
  </si>
  <si>
    <t>Постановление (ОМСУ) от 22.11.2019 № 1910 "Об утверждении муниципальной программы Добрянского городского округа «Развитие физической культуры, спорта и молодежной политики</t>
  </si>
  <si>
    <t>Соглашение
 между главным распорядителем средств бюджета Добрянского городского округа и индивидуальным предпринимателем (ИП Плотников С.Н.) по предоставлению субсидии из бюджета Добрянского городского округа субъектам малого и среднего предпринимательства на доставку товаров первой необходимости в малонаселенные и отдаленные населенные пункты N 1 от 15.02.2021</t>
  </si>
  <si>
    <t>до 31.12.2021</t>
  </si>
  <si>
    <t>Реализация мероприяти запланирован на III квартал</t>
  </si>
  <si>
    <t>Будем выходить на доп потребность на средства для установки оборудования в 2-х Социальных кинозалах (п. Камский и с. Уть-Гаревая, в п. Нижний Лух не требуется)</t>
  </si>
  <si>
    <t>02008SК160                        Обеспечение музыкальными инструментами, оборудованием и материалами образовательных учреждений в сфере культуры</t>
  </si>
  <si>
    <t xml:space="preserve"> МБУК "КДЦ "Орфей"                                                           -  клуб п.Камский                                                                             - клуб в с. Усть-Гаревая</t>
  </si>
  <si>
    <t>Контракты пока не заключены. ДДШИ планируют заключить в апреле, ПДШИ в марте.</t>
  </si>
  <si>
    <t>Контракты на установку оборудования  планируется  заключить в июне-июле</t>
  </si>
  <si>
    <t>Постановление администрации ДМР от 22.11.2019 № 1914 "Об утверждении муниципальной программы Добрянского городского округа  "Развитие культуры"</t>
  </si>
  <si>
    <t>Количество учщихся школ искусств</t>
  </si>
  <si>
    <t>Количество посещений культурно-массовых мероприятий культурно-досуговых учреждений</t>
  </si>
  <si>
    <t>070R12Т040 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 в рамках реализации мероприятий регионального проекта Пермского края "Безопасные и качественные автомобильные дороги" (Дорожная сеть)</t>
  </si>
  <si>
    <t>Пощадь отремонтированных дворовых  и общественных территоий до 96 тыс. кв. м. к 2022 году</t>
  </si>
  <si>
    <t xml:space="preserve">110F255550  Реализация программ формирования современной городской среды </t>
  </si>
  <si>
    <t xml:space="preserve">ул. Советская, участок 0+100-1+220 </t>
  </si>
  <si>
    <t xml:space="preserve">ул. Победы, участок 0+000-0+880 </t>
  </si>
  <si>
    <t xml:space="preserve">ул. Герцена, участок 0+000-0+640 </t>
  </si>
  <si>
    <t>110F255550  Реализация программ формирования современной городской среды</t>
  </si>
  <si>
    <t>102F367483,102F367484 Обеспечение устойчивого сокращения непригодного для проживания жилого фонда, Реализация мероприятий по обеспечению устойчивого сокращения непригодного для проживания жилого фонда</t>
  </si>
  <si>
    <t>Количество расселенных граждан из аварийного жилищного фонда-109  человек к концу 2023г.</t>
  </si>
  <si>
    <t>0100700130 "Создание центра образования цифрового и гуманитарного профилей "Точка роста""        «Точка роста» на базе ДСОШ № 3 - центр образования цифрового и гуманитарного профилей (зар. плата и курсы повышения квал.)</t>
  </si>
  <si>
    <t>0100700130 "Создание центра образования цифрового и гуманитарного профилей "Точка роста"" «Точка роста» на базе ДСОШ № 3 - центр образования цифрового и гуманитарного профилей (зар. плата и курсы повышения квал.)</t>
  </si>
  <si>
    <t>0600100030 "Предоставление субсидий крестьянским (фермерским) хозяйствам на возмещение части затрат, связанных с проведением агротехнических работ, повышением плодородия и качества почв"</t>
  </si>
  <si>
    <t>Посевная площадь, обрабатываемая крестьянскими ( фермерскими) хозяйствами до 1554 га к концу 2023 года</t>
  </si>
  <si>
    <t>0600200040 "Предоставление субсидии субъектам малого и среднего предпринимательства на доставку товаров первой необходимости в малонаселенные и отдаленные населенные пункты"</t>
  </si>
  <si>
    <t>Малое и среднее предпринимательство и поддержка индивидуальной предпринимательской инициативы</t>
  </si>
  <si>
    <t xml:space="preserve">Количество населенных пунктов, обеспечивающих товарами первой необходимости в которых отсутствуют магазины 3 ед. 
2023 
</t>
  </si>
  <si>
    <t xml:space="preserve">Количество населенных пунктов, обеспечивающих товарами первой необходимости в которых отсутствуют магазины 3 ед.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</si>
</sst>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00"/>
    <numFmt numFmtId="165" formatCode="0.000"/>
    <numFmt numFmtId="166" formatCode="#,##0.00000_р_."/>
    <numFmt numFmtId="167" formatCode="0.0000"/>
    <numFmt numFmtId="168" formatCode="0.00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5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/>
    </xf>
    <xf numFmtId="0" fontId="4" fillId="0" borderId="0" xfId="0" applyFont="1"/>
    <xf numFmtId="0" fontId="3" fillId="0" borderId="0" xfId="0" applyFont="1"/>
    <xf numFmtId="0" fontId="4" fillId="0" borderId="0" xfId="0" applyFont="1" applyFill="1"/>
    <xf numFmtId="164" fontId="3" fillId="0" borderId="1" xfId="0" applyNumberFormat="1" applyFont="1" applyBorder="1" applyAlignment="1">
      <alignment vertical="center" wrapText="1"/>
    </xf>
    <xf numFmtId="164" fontId="4" fillId="0" borderId="1" xfId="0" applyNumberFormat="1" applyFont="1" applyFill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0" fontId="4" fillId="2" borderId="1" xfId="0" applyFont="1" applyFill="1" applyBorder="1" applyAlignment="1"/>
    <xf numFmtId="0" fontId="4" fillId="2" borderId="1" xfId="0" applyFont="1" applyFill="1" applyBorder="1"/>
    <xf numFmtId="164" fontId="4" fillId="2" borderId="1" xfId="0" applyNumberFormat="1" applyFont="1" applyFill="1" applyBorder="1"/>
    <xf numFmtId="0" fontId="4" fillId="0" borderId="1" xfId="0" applyFont="1" applyBorder="1" applyAlignment="1">
      <alignment vertical="center" wrapText="1" shrinkToFit="1"/>
    </xf>
    <xf numFmtId="0" fontId="4" fillId="2" borderId="1" xfId="0" applyFont="1" applyFill="1" applyBorder="1" applyAlignment="1">
      <alignment vertical="center" wrapText="1" shrinkToFit="1"/>
    </xf>
    <xf numFmtId="0" fontId="3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166" fontId="4" fillId="2" borderId="1" xfId="0" applyNumberFormat="1" applyFont="1" applyFill="1" applyBorder="1" applyAlignment="1"/>
    <xf numFmtId="166" fontId="3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164" fontId="2" fillId="0" borderId="0" xfId="0" applyNumberFormat="1" applyFont="1"/>
    <xf numFmtId="0" fontId="2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vertical="center" wrapText="1"/>
    </xf>
    <xf numFmtId="0" fontId="3" fillId="0" borderId="0" xfId="0" applyFont="1" applyFill="1"/>
    <xf numFmtId="0" fontId="5" fillId="0" borderId="1" xfId="0" applyFont="1" applyFill="1" applyBorder="1" applyAlignment="1">
      <alignment vertical="top" wrapText="1"/>
    </xf>
    <xf numFmtId="0" fontId="2" fillId="0" borderId="0" xfId="0" applyFont="1" applyFill="1"/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/>
    <xf numFmtId="166" fontId="6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/>
    </xf>
    <xf numFmtId="166" fontId="4" fillId="0" borderId="6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 shrinkToFit="1"/>
    </xf>
    <xf numFmtId="0" fontId="4" fillId="2" borderId="6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vertical="center"/>
    </xf>
    <xf numFmtId="165" fontId="4" fillId="0" borderId="1" xfId="0" applyNumberFormat="1" applyFont="1" applyFill="1" applyBorder="1" applyAlignment="1">
      <alignment vertical="center"/>
    </xf>
    <xf numFmtId="167" fontId="4" fillId="0" borderId="1" xfId="0" applyNumberFormat="1" applyFont="1" applyFill="1" applyBorder="1" applyAlignment="1">
      <alignment vertical="center"/>
    </xf>
    <xf numFmtId="2" fontId="5" fillId="0" borderId="1" xfId="0" applyNumberFormat="1" applyFont="1" applyFill="1" applyBorder="1" applyAlignment="1">
      <alignment vertical="center"/>
    </xf>
    <xf numFmtId="165" fontId="4" fillId="0" borderId="1" xfId="0" applyNumberFormat="1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vertical="center"/>
    </xf>
    <xf numFmtId="167" fontId="4" fillId="0" borderId="1" xfId="0" applyNumberFormat="1" applyFont="1" applyFill="1" applyBorder="1" applyAlignment="1">
      <alignment horizontal="right" vertical="center"/>
    </xf>
    <xf numFmtId="168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166" fontId="3" fillId="2" borderId="1" xfId="0" applyNumberFormat="1" applyFont="1" applyFill="1" applyBorder="1" applyAlignment="1">
      <alignment horizontal="right" vertical="center" wrapText="1"/>
    </xf>
    <xf numFmtId="166" fontId="3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4" fillId="0" borderId="0" xfId="0" applyFont="1"/>
    <xf numFmtId="0" fontId="15" fillId="3" borderId="1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164" fontId="14" fillId="0" borderId="1" xfId="0" applyNumberFormat="1" applyFont="1" applyBorder="1" applyAlignment="1">
      <alignment vertical="center" wrapText="1"/>
    </xf>
    <xf numFmtId="4" fontId="15" fillId="0" borderId="1" xfId="0" applyNumberFormat="1" applyFont="1" applyBorder="1" applyAlignment="1">
      <alignment vertical="center" wrapText="1"/>
    </xf>
    <xf numFmtId="164" fontId="14" fillId="0" borderId="1" xfId="0" applyNumberFormat="1" applyFont="1" applyFill="1" applyBorder="1" applyAlignment="1">
      <alignment vertical="center" wrapText="1"/>
    </xf>
    <xf numFmtId="4" fontId="14" fillId="0" borderId="1" xfId="0" applyNumberFormat="1" applyFont="1" applyFill="1" applyBorder="1" applyAlignment="1">
      <alignment vertical="center" wrapText="1"/>
    </xf>
    <xf numFmtId="4" fontId="14" fillId="0" borderId="1" xfId="0" applyNumberFormat="1" applyFont="1" applyBorder="1" applyAlignment="1">
      <alignment vertical="center" wrapText="1"/>
    </xf>
    <xf numFmtId="164" fontId="15" fillId="0" borderId="1" xfId="0" applyNumberFormat="1" applyFont="1" applyBorder="1" applyAlignment="1">
      <alignment vertical="center" wrapText="1"/>
    </xf>
    <xf numFmtId="168" fontId="18" fillId="0" borderId="1" xfId="0" applyNumberFormat="1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164" fontId="15" fillId="2" borderId="1" xfId="0" applyNumberFormat="1" applyFont="1" applyFill="1" applyBorder="1" applyAlignment="1">
      <alignment vertical="center" wrapText="1"/>
    </xf>
    <xf numFmtId="0" fontId="15" fillId="5" borderId="1" xfId="0" applyFont="1" applyFill="1" applyBorder="1" applyAlignment="1">
      <alignment vertical="center" wrapText="1"/>
    </xf>
    <xf numFmtId="0" fontId="16" fillId="5" borderId="1" xfId="0" applyFont="1" applyFill="1" applyBorder="1" applyAlignment="1">
      <alignment vertical="center" wrapText="1"/>
    </xf>
    <xf numFmtId="164" fontId="16" fillId="5" borderId="1" xfId="0" applyNumberFormat="1" applyFont="1" applyFill="1" applyBorder="1" applyAlignment="1">
      <alignment vertical="center" wrapText="1"/>
    </xf>
    <xf numFmtId="164" fontId="16" fillId="0" borderId="1" xfId="0" applyNumberFormat="1" applyFont="1" applyFill="1" applyBorder="1" applyAlignment="1">
      <alignment vertical="center" wrapText="1"/>
    </xf>
    <xf numFmtId="164" fontId="18" fillId="0" borderId="1" xfId="0" applyNumberFormat="1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164" fontId="18" fillId="2" borderId="1" xfId="0" applyNumberFormat="1" applyFont="1" applyFill="1" applyBorder="1" applyAlignment="1">
      <alignment vertical="center" wrapText="1"/>
    </xf>
    <xf numFmtId="164" fontId="18" fillId="0" borderId="1" xfId="0" applyNumberFormat="1" applyFont="1" applyFill="1" applyBorder="1" applyAlignment="1">
      <alignment vertical="center"/>
    </xf>
    <xf numFmtId="164" fontId="18" fillId="0" borderId="1" xfId="0" applyNumberFormat="1" applyFont="1" applyBorder="1" applyAlignment="1">
      <alignment vertical="center" wrapText="1"/>
    </xf>
    <xf numFmtId="14" fontId="14" fillId="0" borderId="1" xfId="0" applyNumberFormat="1" applyFont="1" applyFill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164" fontId="16" fillId="2" borderId="1" xfId="0" applyNumberFormat="1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14" fontId="15" fillId="0" borderId="1" xfId="0" applyNumberFormat="1" applyFont="1" applyBorder="1" applyAlignment="1">
      <alignment vertical="center" wrapText="1"/>
    </xf>
    <xf numFmtId="0" fontId="14" fillId="0" borderId="1" xfId="0" applyFont="1" applyBorder="1" applyAlignment="1">
      <alignment horizontal="justify" vertical="center"/>
    </xf>
    <xf numFmtId="4" fontId="14" fillId="0" borderId="1" xfId="0" applyNumberFormat="1" applyFont="1" applyBorder="1" applyAlignment="1">
      <alignment horizontal="center"/>
    </xf>
    <xf numFmtId="4" fontId="14" fillId="0" borderId="1" xfId="0" applyNumberFormat="1" applyFont="1" applyFill="1" applyBorder="1" applyAlignment="1">
      <alignment horizontal="center" wrapText="1"/>
    </xf>
    <xf numFmtId="0" fontId="14" fillId="0" borderId="1" xfId="0" applyFont="1" applyBorder="1" applyAlignment="1">
      <alignment wrapText="1"/>
    </xf>
    <xf numFmtId="0" fontId="5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6" fontId="4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vertical="center" wrapText="1"/>
    </xf>
    <xf numFmtId="0" fontId="21" fillId="3" borderId="1" xfId="0" applyFont="1" applyFill="1" applyBorder="1" applyAlignment="1">
      <alignment vertical="center" wrapText="1"/>
    </xf>
    <xf numFmtId="0" fontId="22" fillId="2" borderId="1" xfId="0" applyFont="1" applyFill="1" applyBorder="1" applyAlignment="1">
      <alignment vertical="center" wrapText="1"/>
    </xf>
    <xf numFmtId="0" fontId="22" fillId="2" borderId="1" xfId="0" applyFont="1" applyFill="1" applyBorder="1" applyAlignment="1">
      <alignment horizontal="center" vertical="center" wrapText="1" shrinkToFit="1"/>
    </xf>
    <xf numFmtId="0" fontId="22" fillId="2" borderId="1" xfId="0" applyFont="1" applyFill="1" applyBorder="1" applyAlignment="1">
      <alignment horizontal="center" vertical="center"/>
    </xf>
    <xf numFmtId="166" fontId="22" fillId="2" borderId="1" xfId="0" applyNumberFormat="1" applyFont="1" applyFill="1" applyBorder="1" applyAlignment="1">
      <alignment horizontal="center" vertical="center"/>
    </xf>
    <xf numFmtId="164" fontId="22" fillId="2" borderId="1" xfId="0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vertical="center" wrapText="1"/>
    </xf>
    <xf numFmtId="166" fontId="20" fillId="2" borderId="1" xfId="0" applyNumberFormat="1" applyFont="1" applyFill="1" applyBorder="1" applyAlignment="1">
      <alignment horizontal="right" vertical="center" wrapText="1"/>
    </xf>
    <xf numFmtId="166" fontId="20" fillId="2" borderId="1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3" borderId="1" xfId="0" applyFont="1" applyFill="1" applyBorder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 applyBorder="1"/>
    <xf numFmtId="0" fontId="4" fillId="0" borderId="0" xfId="0" applyFont="1" applyFill="1" applyBorder="1"/>
    <xf numFmtId="0" fontId="3" fillId="0" borderId="0" xfId="0" applyFont="1" applyBorder="1"/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horizontal="center" vertical="center" wrapText="1"/>
    </xf>
    <xf numFmtId="164" fontId="20" fillId="2" borderId="1" xfId="0" applyNumberFormat="1" applyFont="1" applyFill="1" applyBorder="1" applyAlignment="1">
      <alignment vertical="center" wrapText="1"/>
    </xf>
    <xf numFmtId="0" fontId="22" fillId="2" borderId="1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/>
    <xf numFmtId="166" fontId="23" fillId="2" borderId="1" xfId="0" applyNumberFormat="1" applyFont="1" applyFill="1" applyBorder="1" applyAlignment="1">
      <alignment vertical="center"/>
    </xf>
    <xf numFmtId="0" fontId="23" fillId="2" borderId="1" xfId="0" applyFont="1" applyFill="1" applyBorder="1" applyAlignment="1">
      <alignment vertical="center" wrapText="1"/>
    </xf>
    <xf numFmtId="0" fontId="23" fillId="2" borderId="1" xfId="0" applyFont="1" applyFill="1" applyBorder="1" applyAlignment="1">
      <alignment vertical="top" wrapText="1"/>
    </xf>
    <xf numFmtId="165" fontId="23" fillId="2" borderId="1" xfId="0" applyNumberFormat="1" applyFont="1" applyFill="1" applyBorder="1" applyAlignment="1">
      <alignment vertical="center"/>
    </xf>
    <xf numFmtId="0" fontId="22" fillId="2" borderId="1" xfId="0" applyFont="1" applyFill="1" applyBorder="1" applyAlignment="1">
      <alignment vertical="center" wrapText="1" shrinkToFit="1"/>
    </xf>
    <xf numFmtId="164" fontId="20" fillId="2" borderId="1" xfId="0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 shrinkToFit="1"/>
    </xf>
    <xf numFmtId="0" fontId="22" fillId="2" borderId="1" xfId="0" applyFont="1" applyFill="1" applyBorder="1" applyAlignment="1">
      <alignment wrapText="1"/>
    </xf>
    <xf numFmtId="0" fontId="22" fillId="2" borderId="1" xfId="0" applyFont="1" applyFill="1" applyBorder="1" applyAlignment="1">
      <alignment horizontal="left" vertical="top" wrapText="1"/>
    </xf>
    <xf numFmtId="0" fontId="22" fillId="2" borderId="1" xfId="0" applyFont="1" applyFill="1" applyBorder="1"/>
    <xf numFmtId="166" fontId="22" fillId="2" borderId="1" xfId="0" applyNumberFormat="1" applyFont="1" applyFill="1" applyBorder="1" applyAlignment="1">
      <alignment horizontal="right" vertical="center"/>
    </xf>
    <xf numFmtId="164" fontId="3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166" fontId="4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/>
    <xf numFmtId="4" fontId="3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top" wrapText="1"/>
    </xf>
    <xf numFmtId="14" fontId="4" fillId="2" borderId="1" xfId="0" applyNumberFormat="1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top" wrapText="1" shrinkToFit="1"/>
    </xf>
    <xf numFmtId="49" fontId="4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vertical="top"/>
    </xf>
    <xf numFmtId="0" fontId="23" fillId="2" borderId="1" xfId="0" applyFont="1" applyFill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/>
    </xf>
    <xf numFmtId="166" fontId="5" fillId="0" borderId="1" xfId="0" applyNumberFormat="1" applyFont="1" applyFill="1" applyBorder="1" applyAlignment="1">
      <alignment horizontal="center" vertical="center"/>
    </xf>
    <xf numFmtId="166" fontId="5" fillId="0" borderId="2" xfId="0" applyNumberFormat="1" applyFont="1" applyFill="1" applyBorder="1" applyAlignment="1">
      <alignment horizontal="center" vertical="center"/>
    </xf>
    <xf numFmtId="166" fontId="5" fillId="0" borderId="6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6" fontId="4" fillId="0" borderId="2" xfId="0" applyNumberFormat="1" applyFont="1" applyFill="1" applyBorder="1" applyAlignment="1">
      <alignment horizontal="center" vertical="center"/>
    </xf>
    <xf numFmtId="166" fontId="4" fillId="0" borderId="6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8" fillId="0" borderId="3" xfId="0" applyFont="1" applyFill="1" applyBorder="1"/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 shrinkToFit="1"/>
    </xf>
    <xf numFmtId="0" fontId="4" fillId="0" borderId="6" xfId="0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 wrapText="1" shrinkToFit="1"/>
    </xf>
    <xf numFmtId="166" fontId="4" fillId="0" borderId="1" xfId="0" applyNumberFormat="1" applyFont="1" applyFill="1" applyBorder="1" applyAlignment="1">
      <alignment horizontal="center" vertical="center"/>
    </xf>
    <xf numFmtId="166" fontId="4" fillId="0" borderId="3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6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4" fillId="2" borderId="2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6" fontId="5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 shrinkToFit="1"/>
    </xf>
    <xf numFmtId="166" fontId="4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top" wrapText="1"/>
    </xf>
    <xf numFmtId="165" fontId="5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top" wrapText="1" shrinkToFit="1"/>
    </xf>
    <xf numFmtId="0" fontId="4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64" fontId="18" fillId="0" borderId="2" xfId="0" applyNumberFormat="1" applyFont="1" applyFill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0" fontId="14" fillId="0" borderId="2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14" fontId="14" fillId="0" borderId="2" xfId="0" applyNumberFormat="1" applyFont="1" applyFill="1" applyBorder="1" applyAlignment="1">
      <alignment horizontal="left" vertical="center" wrapText="1"/>
    </xf>
    <xf numFmtId="14" fontId="14" fillId="0" borderId="3" xfId="0" applyNumberFormat="1" applyFont="1" applyFill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5" fillId="0" borderId="4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vertical="center" wrapText="1"/>
    </xf>
    <xf numFmtId="0" fontId="14" fillId="0" borderId="6" xfId="0" applyFont="1" applyFill="1" applyBorder="1" applyAlignment="1">
      <alignment vertical="center" wrapText="1"/>
    </xf>
    <xf numFmtId="14" fontId="14" fillId="0" borderId="6" xfId="0" applyNumberFormat="1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17" fillId="0" borderId="6" xfId="0" applyFont="1" applyBorder="1" applyAlignment="1">
      <alignment vertical="center" wrapText="1"/>
    </xf>
    <xf numFmtId="164" fontId="14" fillId="0" borderId="2" xfId="0" applyNumberFormat="1" applyFont="1" applyFill="1" applyBorder="1" applyAlignment="1">
      <alignment horizontal="center" vertical="center" wrapText="1"/>
    </xf>
    <xf numFmtId="164" fontId="14" fillId="0" borderId="3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vertical="center" wrapText="1"/>
    </xf>
    <xf numFmtId="164" fontId="18" fillId="0" borderId="3" xfId="0" applyNumberFormat="1" applyFont="1" applyFill="1" applyBorder="1" applyAlignment="1">
      <alignment vertical="center" wrapText="1"/>
    </xf>
    <xf numFmtId="0" fontId="16" fillId="3" borderId="1" xfId="0" applyFont="1" applyFill="1" applyBorder="1" applyAlignment="1">
      <alignment vertical="center" wrapText="1"/>
    </xf>
    <xf numFmtId="0" fontId="14" fillId="0" borderId="6" xfId="0" applyFont="1" applyBorder="1" applyAlignment="1">
      <alignment horizontal="left" vertical="center" wrapText="1"/>
    </xf>
    <xf numFmtId="0" fontId="15" fillId="0" borderId="1" xfId="0" applyFont="1" applyFill="1" applyBorder="1" applyAlignment="1">
      <alignment vertical="center" wrapText="1"/>
    </xf>
    <xf numFmtId="0" fontId="18" fillId="0" borderId="2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4" fillId="0" borderId="3" xfId="0" applyFont="1" applyFill="1" applyBorder="1" applyAlignment="1">
      <alignment vertical="center" wrapText="1"/>
    </xf>
    <xf numFmtId="0" fontId="15" fillId="0" borderId="0" xfId="0" applyFont="1" applyAlignment="1">
      <alignment horizontal="center"/>
    </xf>
    <xf numFmtId="0" fontId="15" fillId="3" borderId="1" xfId="0" applyFont="1" applyFill="1" applyBorder="1" applyAlignment="1">
      <alignment vertical="center" wrapText="1"/>
    </xf>
    <xf numFmtId="0" fontId="22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 shrinkToFit="1"/>
    </xf>
    <xf numFmtId="0" fontId="23" fillId="2" borderId="1" xfId="0" applyFont="1" applyFill="1" applyBorder="1" applyAlignment="1">
      <alignment horizontal="center" vertical="top" wrapText="1"/>
    </xf>
    <xf numFmtId="0" fontId="22" fillId="2" borderId="1" xfId="0" applyFont="1" applyFill="1" applyBorder="1" applyAlignment="1">
      <alignment horizontal="center" vertical="top" wrapText="1"/>
    </xf>
    <xf numFmtId="0" fontId="20" fillId="2" borderId="1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/>
    </xf>
    <xf numFmtId="164" fontId="22" fillId="2" borderId="1" xfId="0" applyNumberFormat="1" applyFont="1" applyFill="1" applyBorder="1" applyAlignment="1">
      <alignment horizontal="center" vertical="center" wrapText="1"/>
    </xf>
    <xf numFmtId="166" fontId="22" fillId="2" borderId="1" xfId="0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vertical="center" wrapText="1"/>
    </xf>
    <xf numFmtId="0" fontId="21" fillId="3" borderId="1" xfId="0" applyFont="1" applyFill="1" applyBorder="1" applyAlignment="1">
      <alignment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4" fontId="22" fillId="2" borderId="1" xfId="0" applyNumberFormat="1" applyFont="1" applyFill="1" applyBorder="1" applyAlignment="1">
      <alignment horizontal="center" vertical="center" wrapText="1"/>
    </xf>
    <xf numFmtId="14" fontId="22" fillId="2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417/Documents/ReceivedFiles/&#1056;&#1086;&#1075;&#1086;&#1078;&#1085;&#1080;&#1082;&#1086;&#1074;&#1072;%20&#1053;&#1072;&#1090;&#1072;&#1083;&#1100;&#1103;/&#1080;&#1085;&#1092;&#1086;&#1088;&#1084;&#1072;&#1094;&#1080;&#1103;%20&#1087;&#1086;%20&#1085;&#1072;&#1094;.%20&#1087;&#1088;&#1086;&#1075;&#1088;&#1072;&#1084;&#1084;&#1072;&#1084;%20&#1044;&#1043;&#1054;%20%20&#1050;&#1091;&#1083;&#1100;&#1090;&#1091;&#1088;&#1072;%20&#1087;&#1088;&#1072;&#107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"/>
      <sheetName val="2021"/>
      <sheetName val="2022"/>
      <sheetName val="Лист1"/>
      <sheetName val="Лист2"/>
    </sheetNames>
    <sheetDataSet>
      <sheetData sheetId="0">
        <row r="50">
          <cell r="C50" t="str">
            <v>ФП «Творческие люди»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workbookViewId="0">
      <selection activeCell="S9" sqref="S9"/>
    </sheetView>
  </sheetViews>
  <sheetFormatPr defaultRowHeight="15" x14ac:dyDescent="0.25"/>
  <cols>
    <col min="5" max="5" width="11.7109375" customWidth="1"/>
    <col min="6" max="6" width="10.85546875" customWidth="1"/>
    <col min="7" max="7" width="11" customWidth="1"/>
    <col min="8" max="8" width="11.42578125" customWidth="1"/>
    <col min="10" max="10" width="12.5703125" customWidth="1"/>
    <col min="11" max="11" width="12.42578125" customWidth="1"/>
    <col min="13" max="13" width="18.28515625" customWidth="1"/>
  </cols>
  <sheetData>
    <row r="1" spans="1:13" x14ac:dyDescent="0.25">
      <c r="A1" s="89"/>
      <c r="B1" s="336" t="s">
        <v>171</v>
      </c>
      <c r="C1" s="336"/>
      <c r="D1" s="336"/>
      <c r="E1" s="336"/>
      <c r="F1" s="336"/>
      <c r="G1" s="336"/>
      <c r="H1" s="336"/>
      <c r="I1" s="336"/>
      <c r="J1" s="89"/>
      <c r="K1" s="89"/>
      <c r="L1" s="89"/>
      <c r="M1" s="89"/>
    </row>
    <row r="2" spans="1:13" x14ac:dyDescent="0.25">
      <c r="A2" s="337" t="s">
        <v>10</v>
      </c>
      <c r="B2" s="337" t="s">
        <v>172</v>
      </c>
      <c r="C2" s="337" t="s">
        <v>173</v>
      </c>
      <c r="D2" s="337" t="s">
        <v>6</v>
      </c>
      <c r="E2" s="337" t="s">
        <v>174</v>
      </c>
      <c r="F2" s="337" t="s">
        <v>3</v>
      </c>
      <c r="G2" s="337"/>
      <c r="H2" s="337"/>
      <c r="I2" s="337"/>
      <c r="J2" s="330" t="s">
        <v>7</v>
      </c>
      <c r="K2" s="330"/>
      <c r="L2" s="330"/>
      <c r="M2" s="330"/>
    </row>
    <row r="3" spans="1:13" ht="31.5" x14ac:dyDescent="0.25">
      <c r="A3" s="337"/>
      <c r="B3" s="337"/>
      <c r="C3" s="337"/>
      <c r="D3" s="337"/>
      <c r="E3" s="337"/>
      <c r="F3" s="90" t="s">
        <v>0</v>
      </c>
      <c r="G3" s="90" t="s">
        <v>1</v>
      </c>
      <c r="H3" s="90" t="s">
        <v>2</v>
      </c>
      <c r="I3" s="90" t="s">
        <v>4</v>
      </c>
      <c r="J3" s="91" t="s">
        <v>8</v>
      </c>
      <c r="K3" s="91" t="s">
        <v>9</v>
      </c>
      <c r="L3" s="91" t="s">
        <v>11</v>
      </c>
      <c r="M3" s="91" t="s">
        <v>12</v>
      </c>
    </row>
    <row r="4" spans="1:13" x14ac:dyDescent="0.25">
      <c r="A4" s="317" t="s">
        <v>175</v>
      </c>
      <c r="B4" s="318"/>
      <c r="C4" s="318"/>
      <c r="D4" s="318"/>
      <c r="E4" s="318"/>
      <c r="F4" s="318"/>
      <c r="G4" s="318"/>
      <c r="H4" s="318"/>
      <c r="I4" s="318"/>
      <c r="J4" s="322"/>
      <c r="K4" s="322"/>
      <c r="L4" s="322"/>
      <c r="M4" s="322"/>
    </row>
    <row r="5" spans="1:13" ht="90" x14ac:dyDescent="0.25">
      <c r="A5" s="92">
        <v>1</v>
      </c>
      <c r="B5" s="93" t="s">
        <v>176</v>
      </c>
      <c r="C5" s="94" t="s">
        <v>56</v>
      </c>
      <c r="D5" s="94">
        <v>1.0289999999999999</v>
      </c>
      <c r="E5" s="95">
        <f>F5</f>
        <v>38060</v>
      </c>
      <c r="F5" s="95">
        <v>38060</v>
      </c>
      <c r="G5" s="96"/>
      <c r="H5" s="96"/>
      <c r="I5" s="96"/>
      <c r="J5" s="94" t="s">
        <v>177</v>
      </c>
      <c r="K5" s="97">
        <v>38060</v>
      </c>
      <c r="L5" s="312" t="s">
        <v>178</v>
      </c>
      <c r="M5" s="307" t="s">
        <v>179</v>
      </c>
    </row>
    <row r="6" spans="1:13" ht="45" x14ac:dyDescent="0.25">
      <c r="A6" s="92">
        <v>2</v>
      </c>
      <c r="B6" s="93" t="s">
        <v>176</v>
      </c>
      <c r="C6" s="94" t="s">
        <v>180</v>
      </c>
      <c r="D6" s="94">
        <v>2.9</v>
      </c>
      <c r="E6" s="95">
        <f t="shared" ref="E6:E8" si="0">F6</f>
        <v>24875</v>
      </c>
      <c r="F6" s="95">
        <v>24875</v>
      </c>
      <c r="G6" s="96"/>
      <c r="H6" s="96"/>
      <c r="I6" s="96"/>
      <c r="J6" s="94" t="s">
        <v>181</v>
      </c>
      <c r="K6" s="97">
        <v>24875</v>
      </c>
      <c r="L6" s="331"/>
      <c r="M6" s="308"/>
    </row>
    <row r="7" spans="1:13" ht="78.75" x14ac:dyDescent="0.25">
      <c r="A7" s="94">
        <v>3</v>
      </c>
      <c r="B7" s="94" t="s">
        <v>176</v>
      </c>
      <c r="C7" s="94" t="s">
        <v>182</v>
      </c>
      <c r="D7" s="94">
        <v>0.68500000000000005</v>
      </c>
      <c r="E7" s="97">
        <f t="shared" si="0"/>
        <v>4625</v>
      </c>
      <c r="F7" s="97">
        <v>4625</v>
      </c>
      <c r="G7" s="98"/>
      <c r="H7" s="98"/>
      <c r="I7" s="98"/>
      <c r="J7" s="94" t="s">
        <v>183</v>
      </c>
      <c r="K7" s="97">
        <v>4625</v>
      </c>
      <c r="L7" s="331"/>
      <c r="M7" s="308"/>
    </row>
    <row r="8" spans="1:13" ht="45" x14ac:dyDescent="0.25">
      <c r="A8" s="92">
        <v>4</v>
      </c>
      <c r="B8" s="93" t="s">
        <v>176</v>
      </c>
      <c r="C8" s="94" t="s">
        <v>184</v>
      </c>
      <c r="D8" s="94">
        <v>0.12</v>
      </c>
      <c r="E8" s="95">
        <f t="shared" si="0"/>
        <v>2440</v>
      </c>
      <c r="F8" s="95">
        <v>2440</v>
      </c>
      <c r="G8" s="99"/>
      <c r="H8" s="99"/>
      <c r="I8" s="99"/>
      <c r="J8" s="94" t="s">
        <v>185</v>
      </c>
      <c r="K8" s="97">
        <v>2293.6</v>
      </c>
      <c r="L8" s="331"/>
      <c r="M8" s="308"/>
    </row>
    <row r="9" spans="1:13" x14ac:dyDescent="0.25">
      <c r="A9" s="332"/>
      <c r="B9" s="332"/>
      <c r="C9" s="332"/>
      <c r="D9" s="96"/>
      <c r="E9" s="100">
        <f>SUM(E5:E8)</f>
        <v>70000</v>
      </c>
      <c r="F9" s="100">
        <f>SUM(F5:F8)</f>
        <v>70000</v>
      </c>
      <c r="G9" s="96"/>
      <c r="H9" s="96"/>
      <c r="I9" s="96"/>
      <c r="J9" s="92"/>
      <c r="K9" s="100">
        <f>SUM(K5:K8)</f>
        <v>69853.600000000006</v>
      </c>
      <c r="L9" s="313"/>
      <c r="M9" s="309"/>
    </row>
    <row r="10" spans="1:13" x14ac:dyDescent="0.25">
      <c r="A10" s="317" t="s">
        <v>186</v>
      </c>
      <c r="B10" s="318"/>
      <c r="C10" s="318"/>
      <c r="D10" s="318"/>
      <c r="E10" s="318"/>
      <c r="F10" s="318"/>
      <c r="G10" s="318"/>
      <c r="H10" s="318"/>
      <c r="I10" s="318"/>
      <c r="J10" s="318"/>
      <c r="K10" s="318"/>
      <c r="L10" s="318"/>
      <c r="M10" s="318"/>
    </row>
    <row r="11" spans="1:13" ht="33.75" x14ac:dyDescent="0.25">
      <c r="A11" s="333">
        <v>1</v>
      </c>
      <c r="B11" s="333" t="s">
        <v>176</v>
      </c>
      <c r="C11" s="333" t="s">
        <v>187</v>
      </c>
      <c r="D11" s="328"/>
      <c r="E11" s="301">
        <f>F11+G11+H11</f>
        <v>1043.42019</v>
      </c>
      <c r="F11" s="301">
        <v>698.80435</v>
      </c>
      <c r="G11" s="301">
        <v>258.46188000000001</v>
      </c>
      <c r="H11" s="301">
        <v>86.153959999999998</v>
      </c>
      <c r="I11" s="333"/>
      <c r="J11" s="101" t="s">
        <v>188</v>
      </c>
      <c r="K11" s="97">
        <v>1038.1201900000001</v>
      </c>
      <c r="L11" s="310" t="s">
        <v>189</v>
      </c>
      <c r="M11" s="307" t="s">
        <v>190</v>
      </c>
    </row>
    <row r="12" spans="1:13" ht="56.25" x14ac:dyDescent="0.25">
      <c r="A12" s="302"/>
      <c r="B12" s="302"/>
      <c r="C12" s="335"/>
      <c r="D12" s="302"/>
      <c r="E12" s="302"/>
      <c r="F12" s="329"/>
      <c r="G12" s="329"/>
      <c r="H12" s="329"/>
      <c r="I12" s="302"/>
      <c r="J12" s="94" t="s">
        <v>191</v>
      </c>
      <c r="K12" s="97">
        <v>5.3</v>
      </c>
      <c r="L12" s="321"/>
      <c r="M12" s="308"/>
    </row>
    <row r="13" spans="1:13" x14ac:dyDescent="0.25">
      <c r="A13" s="334" t="s">
        <v>192</v>
      </c>
      <c r="B13" s="334"/>
      <c r="C13" s="334"/>
      <c r="D13" s="102"/>
      <c r="E13" s="103">
        <f>SUM(E11:E12)</f>
        <v>1043.42019</v>
      </c>
      <c r="F13" s="103">
        <f>SUM(F11:F12)</f>
        <v>698.80435</v>
      </c>
      <c r="G13" s="103">
        <f>SUM(G11:G12)</f>
        <v>258.46188000000001</v>
      </c>
      <c r="H13" s="103">
        <f>SUM(H11:H12)</f>
        <v>86.153959999999998</v>
      </c>
      <c r="I13" s="103"/>
      <c r="J13" s="92"/>
      <c r="K13" s="103">
        <f>SUM(K11:K12)</f>
        <v>1043.42019</v>
      </c>
      <c r="L13" s="311"/>
      <c r="M13" s="309"/>
    </row>
    <row r="14" spans="1:13" x14ac:dyDescent="0.25">
      <c r="A14" s="317" t="s">
        <v>193</v>
      </c>
      <c r="B14" s="318"/>
      <c r="C14" s="318"/>
      <c r="D14" s="318"/>
      <c r="E14" s="318"/>
      <c r="F14" s="318"/>
      <c r="G14" s="318"/>
      <c r="H14" s="318"/>
      <c r="I14" s="318"/>
      <c r="J14" s="322"/>
      <c r="K14" s="322"/>
      <c r="L14" s="322"/>
      <c r="M14" s="322"/>
    </row>
    <row r="15" spans="1:13" ht="67.5" x14ac:dyDescent="0.25">
      <c r="A15" s="319"/>
      <c r="B15" s="320"/>
      <c r="C15" s="305" t="s">
        <v>195</v>
      </c>
      <c r="D15" s="306"/>
      <c r="E15" s="97">
        <v>154.1088</v>
      </c>
      <c r="F15" s="97">
        <v>103.90349000000001</v>
      </c>
      <c r="G15" s="97">
        <v>34.794429999999998</v>
      </c>
      <c r="H15" s="97">
        <v>15.410880000000001</v>
      </c>
      <c r="I15" s="108"/>
      <c r="J15" s="94" t="s">
        <v>196</v>
      </c>
      <c r="K15" s="108">
        <v>124.82115</v>
      </c>
      <c r="L15" s="323"/>
      <c r="M15" s="308"/>
    </row>
    <row r="16" spans="1:13" ht="90" x14ac:dyDescent="0.25">
      <c r="A16" s="319"/>
      <c r="B16" s="320"/>
      <c r="C16" s="320"/>
      <c r="D16" s="320"/>
      <c r="E16" s="97">
        <v>147.4512</v>
      </c>
      <c r="F16" s="97">
        <v>99.4148</v>
      </c>
      <c r="G16" s="97">
        <v>33.29128</v>
      </c>
      <c r="H16" s="97">
        <v>14.74512</v>
      </c>
      <c r="I16" s="108"/>
      <c r="J16" s="94" t="s">
        <v>197</v>
      </c>
      <c r="K16" s="108">
        <v>146.71394000000001</v>
      </c>
      <c r="L16" s="323"/>
      <c r="M16" s="308"/>
    </row>
    <row r="17" spans="1:13" ht="101.25" x14ac:dyDescent="0.25">
      <c r="A17" s="319"/>
      <c r="B17" s="319"/>
      <c r="C17" s="320"/>
      <c r="D17" s="320"/>
      <c r="E17" s="326">
        <v>11767.8325</v>
      </c>
      <c r="F17" s="326">
        <v>7934.1279800000002</v>
      </c>
      <c r="G17" s="326">
        <v>2656.9212699999998</v>
      </c>
      <c r="H17" s="326">
        <v>1176.78325</v>
      </c>
      <c r="I17" s="301"/>
      <c r="J17" s="94" t="s">
        <v>198</v>
      </c>
      <c r="K17" s="108">
        <v>10591.0491</v>
      </c>
      <c r="L17" s="323"/>
      <c r="M17" s="308"/>
    </row>
    <row r="18" spans="1:13" ht="112.5" x14ac:dyDescent="0.25">
      <c r="A18" s="319"/>
      <c r="B18" s="319"/>
      <c r="C18" s="325"/>
      <c r="D18" s="325"/>
      <c r="E18" s="327"/>
      <c r="F18" s="327"/>
      <c r="G18" s="327"/>
      <c r="H18" s="327"/>
      <c r="I18" s="304"/>
      <c r="J18" s="94" t="s">
        <v>199</v>
      </c>
      <c r="K18" s="108">
        <v>1059.10491</v>
      </c>
      <c r="L18" s="323"/>
      <c r="M18" s="308"/>
    </row>
    <row r="19" spans="1:13" ht="45" x14ac:dyDescent="0.25">
      <c r="A19" s="319"/>
      <c r="B19" s="319"/>
      <c r="C19" s="304"/>
      <c r="D19" s="304"/>
      <c r="E19" s="97">
        <v>70.524079999999998</v>
      </c>
      <c r="F19" s="97">
        <v>47.548870000000001</v>
      </c>
      <c r="G19" s="97">
        <v>15.922800000000001</v>
      </c>
      <c r="H19" s="97">
        <v>7.0524100000000001</v>
      </c>
      <c r="I19" s="108"/>
      <c r="J19" s="94" t="s">
        <v>200</v>
      </c>
      <c r="K19" s="108"/>
      <c r="L19" s="323"/>
      <c r="M19" s="308"/>
    </row>
    <row r="20" spans="1:13" ht="112.5" x14ac:dyDescent="0.25">
      <c r="A20" s="302"/>
      <c r="B20" s="302"/>
      <c r="C20" s="94" t="s">
        <v>201</v>
      </c>
      <c r="D20" s="109"/>
      <c r="E20" s="108">
        <v>4907.3056399999996</v>
      </c>
      <c r="F20" s="108">
        <v>3308.61193</v>
      </c>
      <c r="G20" s="108">
        <v>1107.96315</v>
      </c>
      <c r="H20" s="108">
        <v>490.73056000000003</v>
      </c>
      <c r="I20" s="107"/>
      <c r="J20" s="93" t="s">
        <v>202</v>
      </c>
      <c r="K20" s="110">
        <v>4040</v>
      </c>
      <c r="L20" s="324"/>
      <c r="M20" s="309"/>
    </row>
    <row r="21" spans="1:13" ht="84" x14ac:dyDescent="0.25">
      <c r="A21" s="303">
        <v>2</v>
      </c>
      <c r="B21" s="305" t="s">
        <v>203</v>
      </c>
      <c r="C21" s="104" t="s">
        <v>194</v>
      </c>
      <c r="D21" s="105"/>
      <c r="E21" s="106">
        <f t="shared" ref="E21" si="1">F21+G21+H21</f>
        <v>7019.44445</v>
      </c>
      <c r="F21" s="106">
        <v>4732.6617299999998</v>
      </c>
      <c r="G21" s="106">
        <v>1584.83827</v>
      </c>
      <c r="H21" s="106">
        <v>701.94444999999996</v>
      </c>
      <c r="I21" s="108">
        <v>0</v>
      </c>
      <c r="J21" s="94"/>
      <c r="K21" s="92"/>
      <c r="L21" s="310" t="s">
        <v>204</v>
      </c>
      <c r="M21" s="307" t="s">
        <v>205</v>
      </c>
    </row>
    <row r="22" spans="1:13" ht="56.25" x14ac:dyDescent="0.25">
      <c r="A22" s="319"/>
      <c r="B22" s="320"/>
      <c r="C22" s="305" t="s">
        <v>195</v>
      </c>
      <c r="D22" s="306"/>
      <c r="E22" s="301">
        <v>2319.0044499999999</v>
      </c>
      <c r="F22" s="301">
        <v>1563.5231100000001</v>
      </c>
      <c r="G22" s="301">
        <v>523.58090000000004</v>
      </c>
      <c r="H22" s="301">
        <v>231.90044</v>
      </c>
      <c r="I22" s="108"/>
      <c r="J22" s="94" t="s">
        <v>206</v>
      </c>
      <c r="K22" s="108">
        <v>2029.1287</v>
      </c>
      <c r="L22" s="321"/>
      <c r="M22" s="308"/>
    </row>
    <row r="23" spans="1:13" ht="45" x14ac:dyDescent="0.25">
      <c r="A23" s="319"/>
      <c r="B23" s="319"/>
      <c r="C23" s="302"/>
      <c r="D23" s="302"/>
      <c r="E23" s="302"/>
      <c r="F23" s="302"/>
      <c r="G23" s="302"/>
      <c r="H23" s="302"/>
      <c r="I23" s="108"/>
      <c r="J23" s="94" t="s">
        <v>207</v>
      </c>
      <c r="K23" s="108">
        <v>202.91287</v>
      </c>
      <c r="L23" s="321"/>
      <c r="M23" s="308"/>
    </row>
    <row r="24" spans="1:13" ht="56.25" x14ac:dyDescent="0.25">
      <c r="A24" s="302"/>
      <c r="B24" s="302"/>
      <c r="C24" s="94" t="s">
        <v>201</v>
      </c>
      <c r="D24" s="94"/>
      <c r="E24" s="111">
        <v>4700.4399999999996</v>
      </c>
      <c r="F24" s="111">
        <v>3169.1386200000002</v>
      </c>
      <c r="G24" s="111">
        <v>1061.25737</v>
      </c>
      <c r="H24" s="111">
        <v>470.04401000000001</v>
      </c>
      <c r="I24" s="111"/>
      <c r="J24" s="94" t="s">
        <v>208</v>
      </c>
      <c r="K24" s="111">
        <v>4676.9377999999997</v>
      </c>
      <c r="L24" s="311"/>
      <c r="M24" s="309"/>
    </row>
    <row r="25" spans="1:13" ht="56.25" x14ac:dyDescent="0.25">
      <c r="A25" s="303">
        <v>3</v>
      </c>
      <c r="B25" s="305" t="s">
        <v>209</v>
      </c>
      <c r="C25" s="305" t="s">
        <v>201</v>
      </c>
      <c r="D25" s="306"/>
      <c r="E25" s="110">
        <f t="shared" ref="E25:E27" si="2">F25+G25+H25</f>
        <v>2117.6262099999999</v>
      </c>
      <c r="F25" s="108">
        <v>1427.74954</v>
      </c>
      <c r="G25" s="108">
        <v>478.11405000000002</v>
      </c>
      <c r="H25" s="108">
        <v>211.76262</v>
      </c>
      <c r="I25" s="108">
        <v>0</v>
      </c>
      <c r="J25" s="92" t="s">
        <v>210</v>
      </c>
      <c r="K25" s="110">
        <v>2107.0380700000001</v>
      </c>
      <c r="L25" s="310" t="s">
        <v>211</v>
      </c>
      <c r="M25" s="312" t="s">
        <v>212</v>
      </c>
    </row>
    <row r="26" spans="1:13" ht="56.25" x14ac:dyDescent="0.25">
      <c r="A26" s="304"/>
      <c r="B26" s="304"/>
      <c r="C26" s="304"/>
      <c r="D26" s="304"/>
      <c r="E26" s="110"/>
      <c r="F26" s="108"/>
      <c r="G26" s="108"/>
      <c r="H26" s="108"/>
      <c r="I26" s="108"/>
      <c r="J26" s="92" t="s">
        <v>213</v>
      </c>
      <c r="K26" s="110">
        <v>10.588139999999999</v>
      </c>
      <c r="L26" s="311"/>
      <c r="M26" s="313"/>
    </row>
    <row r="27" spans="1:13" ht="157.5" x14ac:dyDescent="0.25">
      <c r="A27" s="92">
        <v>4</v>
      </c>
      <c r="B27" s="94" t="s">
        <v>214</v>
      </c>
      <c r="C27" s="94" t="s">
        <v>201</v>
      </c>
      <c r="D27" s="107"/>
      <c r="E27" s="110">
        <f t="shared" si="2"/>
        <v>2600</v>
      </c>
      <c r="F27" s="108">
        <v>1752.9764</v>
      </c>
      <c r="G27" s="108">
        <v>587.02359999999999</v>
      </c>
      <c r="H27" s="112">
        <v>260</v>
      </c>
      <c r="I27" s="108">
        <v>0</v>
      </c>
      <c r="J27" s="92" t="s">
        <v>215</v>
      </c>
      <c r="K27" s="110">
        <v>2600</v>
      </c>
      <c r="L27" s="113" t="s">
        <v>216</v>
      </c>
      <c r="M27" s="92" t="s">
        <v>212</v>
      </c>
    </row>
    <row r="28" spans="1:13" x14ac:dyDescent="0.25">
      <c r="A28" s="314" t="s">
        <v>5</v>
      </c>
      <c r="B28" s="315"/>
      <c r="C28" s="316"/>
      <c r="D28" s="114"/>
      <c r="E28" s="103">
        <f>E15+E16+E17+E19+E20+E22+E24+E25+E26+E27</f>
        <v>28784.292879999997</v>
      </c>
      <c r="F28" s="103">
        <f>F15+F16+F17+F19+F20+F22+F24+F25+F26+F27</f>
        <v>19406.994739999998</v>
      </c>
      <c r="G28" s="103">
        <f>G15+G16+G17+G19+G20+G22+G24+G25+G26+G27</f>
        <v>6498.8688500000007</v>
      </c>
      <c r="H28" s="115">
        <f>H15+H16+H17+H19+H20+H22+H24+H25+H26+H27</f>
        <v>2878.42929</v>
      </c>
      <c r="I28" s="100">
        <f>SUM(I15:I27)</f>
        <v>0</v>
      </c>
      <c r="J28" s="114"/>
      <c r="K28" s="100">
        <f>K15+K16+K17+K18+K19+K20+K22+K23+K24+K25+K26+K27</f>
        <v>27588.294679999999</v>
      </c>
      <c r="L28" s="114"/>
      <c r="M28" s="114"/>
    </row>
    <row r="29" spans="1:13" x14ac:dyDescent="0.25">
      <c r="A29" s="317" t="s">
        <v>217</v>
      </c>
      <c r="B29" s="318"/>
      <c r="C29" s="318"/>
      <c r="D29" s="318"/>
      <c r="E29" s="318"/>
      <c r="F29" s="318"/>
      <c r="G29" s="318"/>
      <c r="H29" s="318"/>
      <c r="I29" s="318"/>
      <c r="J29" s="318"/>
      <c r="K29" s="318"/>
      <c r="L29" s="318"/>
      <c r="M29" s="318"/>
    </row>
    <row r="30" spans="1:13" ht="180" x14ac:dyDescent="0.25">
      <c r="A30" s="92">
        <v>1</v>
      </c>
      <c r="B30" s="116" t="s">
        <v>218</v>
      </c>
      <c r="C30" s="92" t="s">
        <v>217</v>
      </c>
      <c r="D30" s="92"/>
      <c r="E30" s="95">
        <v>625.9</v>
      </c>
      <c r="F30" s="95">
        <v>559.9</v>
      </c>
      <c r="G30" s="95">
        <v>29.5</v>
      </c>
      <c r="H30" s="95">
        <v>36.5</v>
      </c>
      <c r="I30" s="95">
        <v>0</v>
      </c>
      <c r="J30" s="94" t="s">
        <v>219</v>
      </c>
      <c r="K30" s="92">
        <v>625.9</v>
      </c>
      <c r="L30" s="92" t="s">
        <v>220</v>
      </c>
      <c r="M30" s="92" t="s">
        <v>221</v>
      </c>
    </row>
    <row r="31" spans="1:13" x14ac:dyDescent="0.25">
      <c r="A31" s="298" t="s">
        <v>5</v>
      </c>
      <c r="B31" s="298"/>
      <c r="C31" s="298"/>
      <c r="D31" s="114"/>
      <c r="E31" s="100">
        <v>625.9</v>
      </c>
      <c r="F31" s="100">
        <v>559.9</v>
      </c>
      <c r="G31" s="100">
        <v>29.5</v>
      </c>
      <c r="H31" s="100">
        <f>H30</f>
        <v>36.5</v>
      </c>
      <c r="I31" s="100"/>
      <c r="J31" s="100"/>
      <c r="K31" s="117"/>
      <c r="L31" s="114"/>
      <c r="M31" s="114"/>
    </row>
    <row r="32" spans="1:13" x14ac:dyDescent="0.25">
      <c r="A32" s="299" t="s">
        <v>222</v>
      </c>
      <c r="B32" s="299"/>
      <c r="C32" s="299"/>
      <c r="D32" s="299"/>
      <c r="E32" s="299"/>
      <c r="F32" s="299"/>
      <c r="G32" s="299"/>
      <c r="H32" s="299"/>
      <c r="I32" s="299"/>
      <c r="J32" s="300"/>
      <c r="K32" s="300"/>
      <c r="L32" s="300"/>
      <c r="M32" s="300"/>
    </row>
    <row r="33" spans="1:13" ht="112.5" x14ac:dyDescent="0.25">
      <c r="A33" s="94">
        <v>1</v>
      </c>
      <c r="B33" s="94" t="s">
        <v>223</v>
      </c>
      <c r="C33" s="94" t="s">
        <v>224</v>
      </c>
      <c r="D33" s="94"/>
      <c r="E33" s="97">
        <f>F33+G33+H33+I33</f>
        <v>5600</v>
      </c>
      <c r="F33" s="97">
        <v>5600</v>
      </c>
      <c r="G33" s="97"/>
      <c r="H33" s="97"/>
      <c r="I33" s="97"/>
      <c r="J33" s="94" t="s">
        <v>225</v>
      </c>
      <c r="K33" s="94"/>
      <c r="L33" s="297" t="s">
        <v>226</v>
      </c>
      <c r="M33" s="297"/>
    </row>
    <row r="34" spans="1:13" x14ac:dyDescent="0.25">
      <c r="A34" s="298" t="s">
        <v>5</v>
      </c>
      <c r="B34" s="298"/>
      <c r="C34" s="298"/>
      <c r="D34" s="114"/>
      <c r="E34" s="100">
        <f>SUM(E33:E33)</f>
        <v>5600</v>
      </c>
      <c r="F34" s="100">
        <v>5600</v>
      </c>
      <c r="G34" s="100"/>
      <c r="H34" s="100"/>
      <c r="I34" s="100">
        <f>SUM(I33:I33)</f>
        <v>0</v>
      </c>
      <c r="J34" s="114"/>
      <c r="K34" s="114"/>
      <c r="L34" s="297"/>
      <c r="M34" s="297"/>
    </row>
    <row r="35" spans="1:13" x14ac:dyDescent="0.25">
      <c r="A35" s="299" t="s">
        <v>227</v>
      </c>
      <c r="B35" s="299"/>
      <c r="C35" s="299"/>
      <c r="D35" s="299"/>
      <c r="E35" s="299"/>
      <c r="F35" s="299"/>
      <c r="G35" s="299"/>
      <c r="H35" s="299"/>
      <c r="I35" s="299"/>
      <c r="J35" s="300"/>
      <c r="K35" s="300"/>
      <c r="L35" s="300"/>
      <c r="M35" s="300"/>
    </row>
    <row r="36" spans="1:13" ht="112.5" x14ac:dyDescent="0.25">
      <c r="A36" s="94">
        <v>1</v>
      </c>
      <c r="B36" s="94" t="s">
        <v>223</v>
      </c>
      <c r="C36" s="118" t="s">
        <v>228</v>
      </c>
      <c r="D36" s="94"/>
      <c r="E36" s="119" t="s">
        <v>229</v>
      </c>
      <c r="F36" s="120">
        <v>2156456</v>
      </c>
      <c r="G36" s="97"/>
      <c r="H36" s="97"/>
      <c r="I36" s="97"/>
      <c r="J36" s="94" t="s">
        <v>230</v>
      </c>
      <c r="K36" s="98">
        <v>1600000</v>
      </c>
      <c r="L36" s="297"/>
      <c r="M36" s="297"/>
    </row>
    <row r="37" spans="1:13" ht="113.25" x14ac:dyDescent="0.25">
      <c r="A37" s="94">
        <v>2</v>
      </c>
      <c r="B37" s="94" t="s">
        <v>223</v>
      </c>
      <c r="C37" s="121" t="s">
        <v>231</v>
      </c>
      <c r="D37" s="94"/>
      <c r="E37" s="119">
        <v>1634158.4</v>
      </c>
      <c r="F37" s="119">
        <v>1634158.4</v>
      </c>
      <c r="G37" s="97"/>
      <c r="H37" s="97"/>
      <c r="I37" s="97"/>
      <c r="J37" s="94" t="s">
        <v>232</v>
      </c>
      <c r="K37" s="98">
        <v>1634158.4</v>
      </c>
      <c r="L37" s="297"/>
      <c r="M37" s="297"/>
    </row>
    <row r="38" spans="1:13" ht="113.25" x14ac:dyDescent="0.25">
      <c r="A38" s="94">
        <v>3</v>
      </c>
      <c r="B38" s="94" t="s">
        <v>223</v>
      </c>
      <c r="C38" s="121" t="s">
        <v>233</v>
      </c>
      <c r="D38" s="94"/>
      <c r="E38" s="119">
        <v>1638115.2</v>
      </c>
      <c r="F38" s="119">
        <v>1638115.2</v>
      </c>
      <c r="G38" s="97"/>
      <c r="H38" s="97"/>
      <c r="I38" s="97"/>
      <c r="J38" s="94" t="s">
        <v>234</v>
      </c>
      <c r="K38" s="98">
        <v>1415400</v>
      </c>
      <c r="L38" s="297"/>
      <c r="M38" s="297"/>
    </row>
    <row r="39" spans="1:13" ht="102" x14ac:dyDescent="0.25">
      <c r="A39" s="94">
        <v>4</v>
      </c>
      <c r="B39" s="94" t="s">
        <v>223</v>
      </c>
      <c r="C39" s="121" t="s">
        <v>235</v>
      </c>
      <c r="D39" s="94"/>
      <c r="E39" s="119">
        <v>961502.4</v>
      </c>
      <c r="F39" s="119">
        <v>961502.4</v>
      </c>
      <c r="G39" s="97"/>
      <c r="H39" s="97"/>
      <c r="I39" s="97"/>
      <c r="J39" s="94" t="s">
        <v>236</v>
      </c>
      <c r="K39" s="98"/>
      <c r="L39" s="297"/>
      <c r="M39" s="297"/>
    </row>
    <row r="40" spans="1:13" ht="113.25" x14ac:dyDescent="0.25">
      <c r="A40" s="94">
        <v>5</v>
      </c>
      <c r="B40" s="94" t="s">
        <v>223</v>
      </c>
      <c r="C40" s="121" t="s">
        <v>237</v>
      </c>
      <c r="D40" s="94"/>
      <c r="E40" s="119">
        <v>1713294.4</v>
      </c>
      <c r="F40" s="119">
        <v>1713294.4</v>
      </c>
      <c r="G40" s="97"/>
      <c r="H40" s="97"/>
      <c r="I40" s="97"/>
      <c r="J40" s="94" t="s">
        <v>238</v>
      </c>
      <c r="K40" s="98">
        <v>1704727.92</v>
      </c>
      <c r="L40" s="297"/>
      <c r="M40" s="297"/>
    </row>
    <row r="41" spans="1:13" ht="90.75" x14ac:dyDescent="0.25">
      <c r="A41" s="94">
        <v>6</v>
      </c>
      <c r="B41" s="94" t="s">
        <v>223</v>
      </c>
      <c r="C41" s="121" t="s">
        <v>239</v>
      </c>
      <c r="D41" s="94"/>
      <c r="E41" s="119">
        <v>1388836.8</v>
      </c>
      <c r="F41" s="119">
        <v>1388836.8</v>
      </c>
      <c r="G41" s="97"/>
      <c r="H41" s="97"/>
      <c r="I41" s="97"/>
      <c r="J41" s="94" t="s">
        <v>240</v>
      </c>
      <c r="K41" s="98">
        <v>1388836.8</v>
      </c>
      <c r="L41" s="297"/>
      <c r="M41" s="297"/>
    </row>
    <row r="42" spans="1:13" ht="90.75" x14ac:dyDescent="0.25">
      <c r="A42" s="94">
        <v>7</v>
      </c>
      <c r="B42" s="94" t="s">
        <v>223</v>
      </c>
      <c r="C42" s="121" t="s">
        <v>241</v>
      </c>
      <c r="D42" s="94"/>
      <c r="E42" s="119">
        <v>1958616</v>
      </c>
      <c r="F42" s="119">
        <v>1958616</v>
      </c>
      <c r="G42" s="97"/>
      <c r="H42" s="97"/>
      <c r="I42" s="97"/>
      <c r="J42" s="94" t="s">
        <v>242</v>
      </c>
      <c r="K42" s="98">
        <v>1390000</v>
      </c>
      <c r="L42" s="297"/>
      <c r="M42" s="297"/>
    </row>
    <row r="43" spans="1:13" ht="113.25" x14ac:dyDescent="0.25">
      <c r="A43" s="94">
        <v>8</v>
      </c>
      <c r="B43" s="94" t="s">
        <v>223</v>
      </c>
      <c r="C43" s="121" t="s">
        <v>243</v>
      </c>
      <c r="D43" s="94"/>
      <c r="E43" s="119">
        <v>1729121.6</v>
      </c>
      <c r="F43" s="119">
        <v>1729121.6</v>
      </c>
      <c r="G43" s="97"/>
      <c r="H43" s="97"/>
      <c r="I43" s="97"/>
      <c r="J43" s="94" t="s">
        <v>244</v>
      </c>
      <c r="K43" s="98">
        <v>1400000</v>
      </c>
      <c r="L43" s="297"/>
      <c r="M43" s="297"/>
    </row>
    <row r="44" spans="1:13" ht="113.25" x14ac:dyDescent="0.25">
      <c r="A44" s="94">
        <v>9</v>
      </c>
      <c r="B44" s="94" t="s">
        <v>223</v>
      </c>
      <c r="C44" s="121" t="s">
        <v>245</v>
      </c>
      <c r="D44" s="94"/>
      <c r="E44" s="119">
        <v>2148542.4</v>
      </c>
      <c r="F44" s="119">
        <v>2148542.4</v>
      </c>
      <c r="G44" s="97"/>
      <c r="H44" s="97"/>
      <c r="I44" s="97"/>
      <c r="J44" s="94" t="s">
        <v>246</v>
      </c>
      <c r="K44" s="98">
        <v>1700000</v>
      </c>
      <c r="L44" s="297"/>
      <c r="M44" s="297"/>
    </row>
    <row r="45" spans="1:13" ht="113.25" x14ac:dyDescent="0.25">
      <c r="A45" s="94">
        <v>10</v>
      </c>
      <c r="B45" s="94" t="s">
        <v>223</v>
      </c>
      <c r="C45" s="121" t="s">
        <v>247</v>
      </c>
      <c r="D45" s="94"/>
      <c r="E45" s="119">
        <v>1539195.2</v>
      </c>
      <c r="F45" s="119">
        <v>1539195.2</v>
      </c>
      <c r="G45" s="97"/>
      <c r="H45" s="97"/>
      <c r="I45" s="97"/>
      <c r="J45" s="94" t="s">
        <v>248</v>
      </c>
      <c r="K45" s="98">
        <v>1539195.2</v>
      </c>
      <c r="L45" s="297"/>
      <c r="M45" s="297"/>
    </row>
    <row r="46" spans="1:13" x14ac:dyDescent="0.25">
      <c r="A46" s="298" t="s">
        <v>5</v>
      </c>
      <c r="B46" s="298"/>
      <c r="C46" s="298"/>
      <c r="D46" s="114"/>
      <c r="E46" s="96">
        <f>SUM(E37:E45)</f>
        <v>14711382.399999999</v>
      </c>
      <c r="F46" s="96">
        <f>SUM(F37:F45)</f>
        <v>14711382.399999999</v>
      </c>
      <c r="G46" s="100"/>
      <c r="H46" s="100"/>
      <c r="I46" s="100">
        <f>SUM(I36:I36)</f>
        <v>0</v>
      </c>
      <c r="J46" s="114"/>
      <c r="K46" s="96">
        <f>SUM(K36:K45)</f>
        <v>13772318.32</v>
      </c>
      <c r="L46" s="297"/>
      <c r="M46" s="297"/>
    </row>
  </sheetData>
  <mergeCells count="64">
    <mergeCell ref="B1:I1"/>
    <mergeCell ref="A2:A3"/>
    <mergeCell ref="B2:B3"/>
    <mergeCell ref="C2:C3"/>
    <mergeCell ref="D2:D3"/>
    <mergeCell ref="E2:E3"/>
    <mergeCell ref="F2:I2"/>
    <mergeCell ref="F11:F12"/>
    <mergeCell ref="J2:M2"/>
    <mergeCell ref="A4:M4"/>
    <mergeCell ref="L5:L9"/>
    <mergeCell ref="M5:M9"/>
    <mergeCell ref="A9:C9"/>
    <mergeCell ref="A10:M10"/>
    <mergeCell ref="G11:G12"/>
    <mergeCell ref="H11:H12"/>
    <mergeCell ref="I11:I12"/>
    <mergeCell ref="L11:L13"/>
    <mergeCell ref="M11:M13"/>
    <mergeCell ref="A13:C13"/>
    <mergeCell ref="A11:A12"/>
    <mergeCell ref="B11:B12"/>
    <mergeCell ref="C11:C12"/>
    <mergeCell ref="D11:D12"/>
    <mergeCell ref="C22:C23"/>
    <mergeCell ref="D22:D23"/>
    <mergeCell ref="E22:E23"/>
    <mergeCell ref="E11:E12"/>
    <mergeCell ref="F22:F23"/>
    <mergeCell ref="A14:M14"/>
    <mergeCell ref="A15:A20"/>
    <mergeCell ref="B15:B20"/>
    <mergeCell ref="L15:L20"/>
    <mergeCell ref="M15:M20"/>
    <mergeCell ref="C15:C19"/>
    <mergeCell ref="D15:D19"/>
    <mergeCell ref="E17:E18"/>
    <mergeCell ref="F17:F18"/>
    <mergeCell ref="G17:G18"/>
    <mergeCell ref="H17:H18"/>
    <mergeCell ref="I17:I18"/>
    <mergeCell ref="A32:M32"/>
    <mergeCell ref="G22:G23"/>
    <mergeCell ref="H22:H23"/>
    <mergeCell ref="A25:A26"/>
    <mergeCell ref="B25:B26"/>
    <mergeCell ref="C25:C26"/>
    <mergeCell ref="D25:D26"/>
    <mergeCell ref="M21:M24"/>
    <mergeCell ref="L25:L26"/>
    <mergeCell ref="M25:M26"/>
    <mergeCell ref="A28:C28"/>
    <mergeCell ref="A29:M29"/>
    <mergeCell ref="A31:C31"/>
    <mergeCell ref="A21:A24"/>
    <mergeCell ref="B21:B24"/>
    <mergeCell ref="L21:L24"/>
    <mergeCell ref="L33:L34"/>
    <mergeCell ref="M33:M34"/>
    <mergeCell ref="A34:C34"/>
    <mergeCell ref="A35:M35"/>
    <mergeCell ref="L36:L46"/>
    <mergeCell ref="M36:M46"/>
    <mergeCell ref="A46:C4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5"/>
  <sheetViews>
    <sheetView zoomScale="60" zoomScaleNormal="60" workbookViewId="0">
      <pane ySplit="3" topLeftCell="A4" activePane="bottomLeft" state="frozen"/>
      <selection pane="bottomLeft" activeCell="D63" sqref="D63"/>
    </sheetView>
  </sheetViews>
  <sheetFormatPr defaultRowHeight="15.75" x14ac:dyDescent="0.25"/>
  <cols>
    <col min="1" max="1" width="6.7109375" style="1" customWidth="1"/>
    <col min="2" max="2" width="20.7109375" style="1" customWidth="1"/>
    <col min="3" max="3" width="19.85546875" style="1" customWidth="1"/>
    <col min="4" max="4" width="23" style="1" customWidth="1"/>
    <col min="5" max="5" width="35" style="1" customWidth="1"/>
    <col min="6" max="6" width="38.85546875" style="2" customWidth="1"/>
    <col min="7" max="7" width="27.7109375" style="30" customWidth="1"/>
    <col min="8" max="8" width="15.85546875" style="25" customWidth="1"/>
    <col min="9" max="10" width="21.140625" style="1" customWidth="1"/>
    <col min="11" max="11" width="25.85546875" style="1" customWidth="1"/>
    <col min="12" max="12" width="20.28515625" style="1" customWidth="1"/>
    <col min="13" max="13" width="18.85546875" style="1" customWidth="1"/>
    <col min="14" max="14" width="19" style="1" customWidth="1"/>
    <col min="15" max="15" width="19.28515625" style="1" customWidth="1"/>
    <col min="16" max="16" width="16.5703125" style="1" customWidth="1"/>
    <col min="17" max="17" width="18.28515625" style="1" customWidth="1"/>
    <col min="18" max="18" width="18" style="1" customWidth="1"/>
    <col min="19" max="19" width="36" style="1" customWidth="1"/>
    <col min="20" max="21" width="20" style="1" customWidth="1"/>
    <col min="22" max="22" width="23.42578125" style="1" customWidth="1"/>
    <col min="23" max="23" width="26.42578125" style="1" customWidth="1"/>
    <col min="24" max="24" width="34.140625" style="1" customWidth="1"/>
    <col min="25" max="25" width="9.140625" style="1"/>
    <col min="26" max="26" width="14.85546875" style="1" bestFit="1" customWidth="1"/>
    <col min="27" max="16384" width="9.140625" style="1"/>
  </cols>
  <sheetData>
    <row r="1" spans="1:25" ht="25.5" customHeight="1" x14ac:dyDescent="0.3">
      <c r="A1" s="196" t="s">
        <v>53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</row>
    <row r="2" spans="1:25" ht="40.5" customHeight="1" x14ac:dyDescent="0.25">
      <c r="A2" s="231" t="s">
        <v>10</v>
      </c>
      <c r="B2" s="231" t="s">
        <v>75</v>
      </c>
      <c r="C2" s="231" t="s">
        <v>74</v>
      </c>
      <c r="D2" s="231" t="s">
        <v>11</v>
      </c>
      <c r="E2" s="231" t="s">
        <v>19</v>
      </c>
      <c r="F2" s="231" t="s">
        <v>20</v>
      </c>
      <c r="G2" s="26"/>
      <c r="H2" s="231" t="s">
        <v>6</v>
      </c>
      <c r="I2" s="231" t="s">
        <v>63</v>
      </c>
      <c r="J2" s="231" t="s">
        <v>64</v>
      </c>
      <c r="K2" s="222" t="s">
        <v>84</v>
      </c>
      <c r="L2" s="223"/>
      <c r="M2" s="223"/>
      <c r="N2" s="223"/>
      <c r="O2" s="223"/>
      <c r="P2" s="223"/>
      <c r="Q2" s="224"/>
      <c r="R2" s="17"/>
      <c r="S2" s="225"/>
      <c r="T2" s="225"/>
      <c r="U2" s="225"/>
      <c r="V2" s="225"/>
      <c r="W2" s="225"/>
      <c r="X2" s="225"/>
    </row>
    <row r="3" spans="1:25" ht="56.25" x14ac:dyDescent="0.25">
      <c r="A3" s="232"/>
      <c r="B3" s="232"/>
      <c r="C3" s="232"/>
      <c r="D3" s="232"/>
      <c r="E3" s="232"/>
      <c r="F3" s="232"/>
      <c r="G3" s="27" t="s">
        <v>86</v>
      </c>
      <c r="H3" s="232"/>
      <c r="I3" s="232"/>
      <c r="J3" s="232"/>
      <c r="K3" s="222" t="s">
        <v>83</v>
      </c>
      <c r="L3" s="224"/>
      <c r="M3" s="222" t="s">
        <v>1</v>
      </c>
      <c r="N3" s="224"/>
      <c r="O3" s="222" t="s">
        <v>2</v>
      </c>
      <c r="P3" s="224"/>
      <c r="Q3" s="222" t="s">
        <v>4</v>
      </c>
      <c r="R3" s="224"/>
      <c r="S3" s="234" t="s">
        <v>8</v>
      </c>
      <c r="T3" s="16" t="s">
        <v>29</v>
      </c>
      <c r="U3" s="16" t="s">
        <v>30</v>
      </c>
      <c r="V3" s="16" t="s">
        <v>9</v>
      </c>
      <c r="W3" s="16" t="s">
        <v>11</v>
      </c>
      <c r="X3" s="16" t="s">
        <v>12</v>
      </c>
    </row>
    <row r="4" spans="1:25" ht="37.5" x14ac:dyDescent="0.25">
      <c r="A4" s="233"/>
      <c r="B4" s="28"/>
      <c r="C4" s="233"/>
      <c r="D4" s="233"/>
      <c r="E4" s="233"/>
      <c r="F4" s="233"/>
      <c r="G4" s="28"/>
      <c r="H4" s="233"/>
      <c r="I4" s="233"/>
      <c r="J4" s="233"/>
      <c r="K4" s="22" t="s">
        <v>66</v>
      </c>
      <c r="L4" s="22" t="s">
        <v>65</v>
      </c>
      <c r="M4" s="22" t="s">
        <v>66</v>
      </c>
      <c r="N4" s="22" t="s">
        <v>65</v>
      </c>
      <c r="O4" s="22" t="s">
        <v>66</v>
      </c>
      <c r="P4" s="22" t="s">
        <v>65</v>
      </c>
      <c r="Q4" s="22" t="s">
        <v>66</v>
      </c>
      <c r="R4" s="17" t="s">
        <v>65</v>
      </c>
      <c r="S4" s="235"/>
      <c r="T4" s="18"/>
      <c r="U4" s="18"/>
      <c r="V4" s="18"/>
      <c r="W4" s="18"/>
      <c r="X4" s="18"/>
    </row>
    <row r="5" spans="1:25" s="3" customFormat="1" ht="54.75" customHeight="1" x14ac:dyDescent="0.3">
      <c r="A5" s="226">
        <v>1</v>
      </c>
      <c r="B5" s="227" t="s">
        <v>76</v>
      </c>
      <c r="C5" s="226" t="s">
        <v>77</v>
      </c>
      <c r="D5" s="227" t="s">
        <v>62</v>
      </c>
      <c r="E5" s="226" t="s">
        <v>50</v>
      </c>
      <c r="F5" s="34" t="s">
        <v>13</v>
      </c>
      <c r="G5" s="33" t="s">
        <v>87</v>
      </c>
      <c r="H5" s="52">
        <v>2.96</v>
      </c>
      <c r="I5" s="32">
        <f t="shared" ref="I5:I10" si="0">K5+M5+O5+Q5</f>
        <v>22456</v>
      </c>
      <c r="J5" s="32">
        <f>L5+N5+P5+R5</f>
        <v>22456</v>
      </c>
      <c r="K5" s="32">
        <v>22456</v>
      </c>
      <c r="L5" s="32">
        <v>22456</v>
      </c>
      <c r="M5" s="32">
        <v>0</v>
      </c>
      <c r="N5" s="32"/>
      <c r="O5" s="32">
        <v>0</v>
      </c>
      <c r="P5" s="32"/>
      <c r="Q5" s="32">
        <v>0</v>
      </c>
      <c r="R5" s="32"/>
      <c r="S5" s="34" t="s">
        <v>57</v>
      </c>
      <c r="T5" s="34" t="s">
        <v>31</v>
      </c>
      <c r="U5" s="34" t="s">
        <v>60</v>
      </c>
      <c r="V5" s="7">
        <v>22456</v>
      </c>
      <c r="W5" s="230" t="s">
        <v>18</v>
      </c>
      <c r="X5" s="230" t="s">
        <v>67</v>
      </c>
      <c r="Y5" s="5"/>
    </row>
    <row r="6" spans="1:25" s="3" customFormat="1" ht="46.5" customHeight="1" x14ac:dyDescent="0.3">
      <c r="A6" s="226"/>
      <c r="B6" s="228"/>
      <c r="C6" s="226"/>
      <c r="D6" s="228"/>
      <c r="E6" s="226"/>
      <c r="F6" s="34" t="s">
        <v>14</v>
      </c>
      <c r="G6" s="33" t="s">
        <v>87</v>
      </c>
      <c r="H6" s="52">
        <v>2.27</v>
      </c>
      <c r="I6" s="32">
        <f t="shared" si="0"/>
        <v>25375</v>
      </c>
      <c r="J6" s="32">
        <f t="shared" ref="J6:J10" si="1">L6+N6+P6+R6</f>
        <v>25375</v>
      </c>
      <c r="K6" s="32">
        <v>25375</v>
      </c>
      <c r="L6" s="32">
        <v>25375</v>
      </c>
      <c r="M6" s="32">
        <v>0</v>
      </c>
      <c r="N6" s="32"/>
      <c r="O6" s="32">
        <v>0</v>
      </c>
      <c r="P6" s="32"/>
      <c r="Q6" s="32">
        <v>0</v>
      </c>
      <c r="R6" s="32"/>
      <c r="S6" s="236" t="s">
        <v>58</v>
      </c>
      <c r="T6" s="236" t="s">
        <v>31</v>
      </c>
      <c r="U6" s="50" t="s">
        <v>60</v>
      </c>
      <c r="V6" s="7">
        <v>25375</v>
      </c>
      <c r="W6" s="230"/>
      <c r="X6" s="230"/>
      <c r="Y6" s="5"/>
    </row>
    <row r="7" spans="1:25" s="5" customFormat="1" ht="44.25" customHeight="1" x14ac:dyDescent="0.3">
      <c r="A7" s="226"/>
      <c r="B7" s="228"/>
      <c r="C7" s="226"/>
      <c r="D7" s="228"/>
      <c r="E7" s="226"/>
      <c r="F7" s="34" t="s">
        <v>15</v>
      </c>
      <c r="G7" s="33" t="s">
        <v>87</v>
      </c>
      <c r="H7" s="52">
        <v>0.44</v>
      </c>
      <c r="I7" s="32">
        <f t="shared" si="0"/>
        <v>3980</v>
      </c>
      <c r="J7" s="32">
        <f t="shared" si="1"/>
        <v>3721.68469</v>
      </c>
      <c r="K7" s="32">
        <v>3980</v>
      </c>
      <c r="L7" s="32">
        <v>3721.68469</v>
      </c>
      <c r="M7" s="32">
        <v>0</v>
      </c>
      <c r="N7" s="32"/>
      <c r="O7" s="32">
        <v>0</v>
      </c>
      <c r="P7" s="32"/>
      <c r="Q7" s="32">
        <v>0</v>
      </c>
      <c r="R7" s="32"/>
      <c r="S7" s="237"/>
      <c r="T7" s="238"/>
      <c r="U7" s="50" t="s">
        <v>60</v>
      </c>
      <c r="V7" s="7">
        <v>3980</v>
      </c>
      <c r="W7" s="230"/>
      <c r="X7" s="230"/>
    </row>
    <row r="8" spans="1:25" s="5" customFormat="1" ht="38.25" customHeight="1" x14ac:dyDescent="0.3">
      <c r="A8" s="226"/>
      <c r="B8" s="228"/>
      <c r="C8" s="226"/>
      <c r="D8" s="228"/>
      <c r="E8" s="226"/>
      <c r="F8" s="34" t="s">
        <v>16</v>
      </c>
      <c r="G8" s="33" t="s">
        <v>88</v>
      </c>
      <c r="H8" s="52">
        <v>0.7</v>
      </c>
      <c r="I8" s="32">
        <f t="shared" si="0"/>
        <v>9130.8461499999994</v>
      </c>
      <c r="J8" s="32">
        <f t="shared" si="1"/>
        <v>5075.6584599999996</v>
      </c>
      <c r="K8" s="32">
        <v>9130.8461499999994</v>
      </c>
      <c r="L8" s="32">
        <v>5075.6584599999996</v>
      </c>
      <c r="M8" s="32">
        <v>0</v>
      </c>
      <c r="N8" s="32"/>
      <c r="O8" s="32">
        <v>0</v>
      </c>
      <c r="P8" s="32"/>
      <c r="Q8" s="32">
        <v>0</v>
      </c>
      <c r="R8" s="32"/>
      <c r="S8" s="227" t="s">
        <v>59</v>
      </c>
      <c r="T8" s="227" t="s">
        <v>31</v>
      </c>
      <c r="U8" s="34" t="s">
        <v>61</v>
      </c>
      <c r="V8" s="7">
        <v>9980.1733499999991</v>
      </c>
      <c r="W8" s="230"/>
      <c r="X8" s="230"/>
    </row>
    <row r="9" spans="1:25" s="5" customFormat="1" ht="36" customHeight="1" x14ac:dyDescent="0.3">
      <c r="A9" s="226"/>
      <c r="B9" s="228"/>
      <c r="C9" s="226"/>
      <c r="D9" s="228"/>
      <c r="E9" s="226"/>
      <c r="F9" s="34" t="s">
        <v>17</v>
      </c>
      <c r="G9" s="33" t="s">
        <v>88</v>
      </c>
      <c r="H9" s="52">
        <v>0.36</v>
      </c>
      <c r="I9" s="32">
        <f t="shared" si="0"/>
        <v>4058.1538500000001</v>
      </c>
      <c r="J9" s="32">
        <f t="shared" si="1"/>
        <v>2117.97883</v>
      </c>
      <c r="K9" s="32">
        <v>4058.1538500000001</v>
      </c>
      <c r="L9" s="32">
        <v>2117.97883</v>
      </c>
      <c r="M9" s="32">
        <v>0</v>
      </c>
      <c r="N9" s="32"/>
      <c r="O9" s="32">
        <v>0</v>
      </c>
      <c r="P9" s="32"/>
      <c r="Q9" s="32">
        <v>0</v>
      </c>
      <c r="R9" s="32"/>
      <c r="S9" s="229"/>
      <c r="T9" s="229"/>
      <c r="U9" s="34" t="s">
        <v>61</v>
      </c>
      <c r="V9" s="7">
        <v>3208.82665</v>
      </c>
      <c r="W9" s="230"/>
      <c r="X9" s="230"/>
    </row>
    <row r="10" spans="1:25" s="3" customFormat="1" ht="39" customHeight="1" x14ac:dyDescent="0.3">
      <c r="A10" s="226"/>
      <c r="B10" s="229"/>
      <c r="C10" s="226"/>
      <c r="D10" s="229"/>
      <c r="E10" s="226"/>
      <c r="F10" s="34" t="s">
        <v>52</v>
      </c>
      <c r="G10" s="33" t="s">
        <v>89</v>
      </c>
      <c r="H10" s="52">
        <v>0.1</v>
      </c>
      <c r="I10" s="32">
        <f t="shared" si="0"/>
        <v>5000</v>
      </c>
      <c r="J10" s="32">
        <f t="shared" si="1"/>
        <v>0</v>
      </c>
      <c r="K10" s="32">
        <v>5000</v>
      </c>
      <c r="L10" s="32">
        <v>0</v>
      </c>
      <c r="M10" s="32">
        <v>0</v>
      </c>
      <c r="N10" s="32"/>
      <c r="O10" s="32">
        <v>0</v>
      </c>
      <c r="P10" s="32"/>
      <c r="Q10" s="32">
        <v>0</v>
      </c>
      <c r="R10" s="32"/>
      <c r="S10" s="50" t="s">
        <v>123</v>
      </c>
      <c r="T10" s="50" t="s">
        <v>124</v>
      </c>
      <c r="U10" s="34"/>
      <c r="V10" s="7">
        <v>4925</v>
      </c>
      <c r="W10" s="230"/>
      <c r="X10" s="230"/>
      <c r="Y10" s="5"/>
    </row>
    <row r="11" spans="1:25" s="4" customFormat="1" ht="24.75" customHeight="1" x14ac:dyDescent="0.3">
      <c r="A11" s="243" t="s">
        <v>5</v>
      </c>
      <c r="B11" s="243"/>
      <c r="C11" s="243"/>
      <c r="D11" s="243"/>
      <c r="E11" s="243"/>
      <c r="F11" s="243"/>
      <c r="G11" s="35"/>
      <c r="H11" s="53">
        <f>H5+H6+H7+H8+H9+H10</f>
        <v>6.830000000000001</v>
      </c>
      <c r="I11" s="36">
        <f>SUM(I5:I10)</f>
        <v>70000</v>
      </c>
      <c r="J11" s="36">
        <f t="shared" ref="J11:R11" si="2">SUM(J5:J10)</f>
        <v>58746.321980000001</v>
      </c>
      <c r="K11" s="36">
        <f t="shared" si="2"/>
        <v>70000</v>
      </c>
      <c r="L11" s="36">
        <f t="shared" si="2"/>
        <v>58746.321980000001</v>
      </c>
      <c r="M11" s="36">
        <f t="shared" si="2"/>
        <v>0</v>
      </c>
      <c r="N11" s="36">
        <f t="shared" si="2"/>
        <v>0</v>
      </c>
      <c r="O11" s="36">
        <f t="shared" si="2"/>
        <v>0</v>
      </c>
      <c r="P11" s="36">
        <f t="shared" si="2"/>
        <v>0</v>
      </c>
      <c r="Q11" s="36">
        <f t="shared" si="2"/>
        <v>0</v>
      </c>
      <c r="R11" s="36">
        <f t="shared" si="2"/>
        <v>0</v>
      </c>
      <c r="S11" s="37"/>
      <c r="T11" s="37"/>
      <c r="U11" s="37"/>
      <c r="V11" s="38">
        <f>SUM(V5:V10)</f>
        <v>69925</v>
      </c>
      <c r="W11" s="31"/>
      <c r="X11" s="31"/>
      <c r="Y11" s="39"/>
    </row>
    <row r="12" spans="1:25" s="41" customFormat="1" ht="56.25" customHeight="1" x14ac:dyDescent="0.25">
      <c r="A12" s="203">
        <v>2</v>
      </c>
      <c r="B12" s="204" t="s">
        <v>80</v>
      </c>
      <c r="C12" s="207" t="s">
        <v>78</v>
      </c>
      <c r="D12" s="207" t="s">
        <v>22</v>
      </c>
      <c r="E12" s="210" t="s">
        <v>85</v>
      </c>
      <c r="F12" s="211" t="s">
        <v>23</v>
      </c>
      <c r="G12" s="212" t="s">
        <v>87</v>
      </c>
      <c r="H12" s="215"/>
      <c r="I12" s="198">
        <f>K12+M12+O12</f>
        <v>2188.2735000000002</v>
      </c>
      <c r="J12" s="198">
        <f>L12+N12+P12</f>
        <v>2188.2735000000002</v>
      </c>
      <c r="K12" s="197">
        <v>1597.4396300000001</v>
      </c>
      <c r="L12" s="198">
        <v>1597.4396300000001</v>
      </c>
      <c r="M12" s="197">
        <v>590.83387000000005</v>
      </c>
      <c r="N12" s="198">
        <v>590.83387000000005</v>
      </c>
      <c r="O12" s="197">
        <v>0</v>
      </c>
      <c r="P12" s="198"/>
      <c r="Q12" s="197">
        <v>0</v>
      </c>
      <c r="R12" s="198"/>
      <c r="S12" s="40" t="s">
        <v>146</v>
      </c>
      <c r="T12" s="40"/>
      <c r="U12" s="40" t="s">
        <v>51</v>
      </c>
      <c r="V12" s="68">
        <v>454.09100000000001</v>
      </c>
      <c r="W12" s="200" t="s">
        <v>24</v>
      </c>
      <c r="X12" s="201" t="s">
        <v>25</v>
      </c>
    </row>
    <row r="13" spans="1:25" s="41" customFormat="1" ht="77.25" customHeight="1" x14ac:dyDescent="0.25">
      <c r="A13" s="203"/>
      <c r="B13" s="205"/>
      <c r="C13" s="208"/>
      <c r="D13" s="208"/>
      <c r="E13" s="210"/>
      <c r="F13" s="211"/>
      <c r="G13" s="213"/>
      <c r="H13" s="215"/>
      <c r="I13" s="199"/>
      <c r="J13" s="199"/>
      <c r="K13" s="197"/>
      <c r="L13" s="199"/>
      <c r="M13" s="197"/>
      <c r="N13" s="199"/>
      <c r="O13" s="197"/>
      <c r="P13" s="199"/>
      <c r="Q13" s="197"/>
      <c r="R13" s="199"/>
      <c r="S13" s="40" t="s">
        <v>147</v>
      </c>
      <c r="T13" s="40"/>
      <c r="U13" s="40" t="s">
        <v>51</v>
      </c>
      <c r="V13" s="68">
        <v>397.71</v>
      </c>
      <c r="W13" s="200"/>
      <c r="X13" s="201"/>
    </row>
    <row r="14" spans="1:25" s="41" customFormat="1" ht="56.25" customHeight="1" x14ac:dyDescent="0.25">
      <c r="A14" s="203"/>
      <c r="B14" s="205"/>
      <c r="C14" s="208"/>
      <c r="D14" s="208"/>
      <c r="E14" s="210"/>
      <c r="F14" s="211"/>
      <c r="G14" s="213"/>
      <c r="H14" s="215"/>
      <c r="I14" s="199"/>
      <c r="J14" s="199"/>
      <c r="K14" s="197"/>
      <c r="L14" s="199"/>
      <c r="M14" s="197"/>
      <c r="N14" s="199"/>
      <c r="O14" s="197"/>
      <c r="P14" s="199"/>
      <c r="Q14" s="197"/>
      <c r="R14" s="199"/>
      <c r="S14" s="42" t="s">
        <v>132</v>
      </c>
      <c r="T14" s="40"/>
      <c r="U14" s="40" t="s">
        <v>51</v>
      </c>
      <c r="V14" s="69">
        <v>149.18600000000001</v>
      </c>
      <c r="W14" s="200"/>
      <c r="X14" s="201"/>
    </row>
    <row r="15" spans="1:25" s="41" customFormat="1" ht="56.25" customHeight="1" x14ac:dyDescent="0.25">
      <c r="A15" s="203"/>
      <c r="B15" s="205"/>
      <c r="C15" s="208"/>
      <c r="D15" s="208"/>
      <c r="E15" s="210"/>
      <c r="F15" s="211"/>
      <c r="G15" s="213"/>
      <c r="H15" s="215"/>
      <c r="I15" s="199"/>
      <c r="J15" s="199"/>
      <c r="K15" s="197"/>
      <c r="L15" s="199"/>
      <c r="M15" s="197"/>
      <c r="N15" s="199"/>
      <c r="O15" s="197"/>
      <c r="P15" s="199"/>
      <c r="Q15" s="197"/>
      <c r="R15" s="199"/>
      <c r="S15" s="42" t="s">
        <v>133</v>
      </c>
      <c r="T15" s="40"/>
      <c r="U15" s="40" t="s">
        <v>51</v>
      </c>
      <c r="V15" s="69">
        <v>77</v>
      </c>
      <c r="W15" s="200"/>
      <c r="X15" s="201"/>
    </row>
    <row r="16" spans="1:25" s="41" customFormat="1" ht="76.5" customHeight="1" x14ac:dyDescent="0.25">
      <c r="A16" s="203"/>
      <c r="B16" s="205"/>
      <c r="C16" s="208"/>
      <c r="D16" s="208"/>
      <c r="E16" s="210"/>
      <c r="F16" s="211"/>
      <c r="G16" s="213"/>
      <c r="H16" s="215"/>
      <c r="I16" s="199"/>
      <c r="J16" s="199"/>
      <c r="K16" s="197"/>
      <c r="L16" s="199"/>
      <c r="M16" s="197"/>
      <c r="N16" s="199"/>
      <c r="O16" s="197"/>
      <c r="P16" s="199"/>
      <c r="Q16" s="197"/>
      <c r="R16" s="199"/>
      <c r="S16" s="42" t="s">
        <v>134</v>
      </c>
      <c r="T16" s="40"/>
      <c r="U16" s="40" t="s">
        <v>51</v>
      </c>
      <c r="V16" s="69">
        <v>27.62</v>
      </c>
      <c r="W16" s="200"/>
      <c r="X16" s="201"/>
    </row>
    <row r="17" spans="1:25" s="41" customFormat="1" ht="73.5" customHeight="1" x14ac:dyDescent="0.25">
      <c r="A17" s="203"/>
      <c r="B17" s="205"/>
      <c r="C17" s="208"/>
      <c r="D17" s="208"/>
      <c r="E17" s="210"/>
      <c r="F17" s="211"/>
      <c r="G17" s="213"/>
      <c r="H17" s="215"/>
      <c r="I17" s="199"/>
      <c r="J17" s="199"/>
      <c r="K17" s="197"/>
      <c r="L17" s="199"/>
      <c r="M17" s="197"/>
      <c r="N17" s="199"/>
      <c r="O17" s="197"/>
      <c r="P17" s="199"/>
      <c r="Q17" s="197"/>
      <c r="R17" s="199"/>
      <c r="S17" s="42" t="s">
        <v>135</v>
      </c>
      <c r="T17" s="40"/>
      <c r="U17" s="40" t="s">
        <v>51</v>
      </c>
      <c r="V17" s="69">
        <v>27.62</v>
      </c>
      <c r="W17" s="200"/>
      <c r="X17" s="201"/>
    </row>
    <row r="18" spans="1:25" s="41" customFormat="1" ht="80.25" customHeight="1" x14ac:dyDescent="0.25">
      <c r="A18" s="203"/>
      <c r="B18" s="205"/>
      <c r="C18" s="208"/>
      <c r="D18" s="208"/>
      <c r="E18" s="210"/>
      <c r="F18" s="211"/>
      <c r="G18" s="213"/>
      <c r="H18" s="215"/>
      <c r="I18" s="199"/>
      <c r="J18" s="199"/>
      <c r="K18" s="197"/>
      <c r="L18" s="199"/>
      <c r="M18" s="197"/>
      <c r="N18" s="199"/>
      <c r="O18" s="197"/>
      <c r="P18" s="199"/>
      <c r="Q18" s="197"/>
      <c r="R18" s="199"/>
      <c r="S18" s="42" t="s">
        <v>136</v>
      </c>
      <c r="T18" s="40"/>
      <c r="U18" s="40" t="s">
        <v>51</v>
      </c>
      <c r="V18" s="69">
        <v>22.398</v>
      </c>
      <c r="W18" s="200"/>
      <c r="X18" s="201"/>
    </row>
    <row r="19" spans="1:25" s="41" customFormat="1" ht="76.5" customHeight="1" x14ac:dyDescent="0.25">
      <c r="A19" s="203"/>
      <c r="B19" s="205"/>
      <c r="C19" s="208"/>
      <c r="D19" s="208"/>
      <c r="E19" s="210"/>
      <c r="F19" s="211"/>
      <c r="G19" s="213"/>
      <c r="H19" s="215"/>
      <c r="I19" s="199"/>
      <c r="J19" s="199"/>
      <c r="K19" s="197"/>
      <c r="L19" s="199"/>
      <c r="M19" s="197"/>
      <c r="N19" s="199"/>
      <c r="O19" s="197"/>
      <c r="P19" s="199"/>
      <c r="Q19" s="197"/>
      <c r="R19" s="199"/>
      <c r="S19" s="42" t="s">
        <v>137</v>
      </c>
      <c r="T19" s="40"/>
      <c r="U19" s="40" t="s">
        <v>51</v>
      </c>
      <c r="V19" s="69">
        <v>7.4660000000000002</v>
      </c>
      <c r="W19" s="200"/>
      <c r="X19" s="201"/>
    </row>
    <row r="20" spans="1:25" s="41" customFormat="1" ht="76.5" customHeight="1" x14ac:dyDescent="0.25">
      <c r="A20" s="203"/>
      <c r="B20" s="205"/>
      <c r="C20" s="208"/>
      <c r="D20" s="208"/>
      <c r="E20" s="210"/>
      <c r="F20" s="211"/>
      <c r="G20" s="213"/>
      <c r="H20" s="215"/>
      <c r="I20" s="199"/>
      <c r="J20" s="199"/>
      <c r="K20" s="197"/>
      <c r="L20" s="199"/>
      <c r="M20" s="197"/>
      <c r="N20" s="199"/>
      <c r="O20" s="197"/>
      <c r="P20" s="199"/>
      <c r="Q20" s="197"/>
      <c r="R20" s="199"/>
      <c r="S20" s="42" t="s">
        <v>138</v>
      </c>
      <c r="T20" s="40"/>
      <c r="U20" s="40" t="s">
        <v>139</v>
      </c>
      <c r="V20" s="70">
        <v>19.959599999999998</v>
      </c>
      <c r="W20" s="200"/>
      <c r="X20" s="201"/>
    </row>
    <row r="21" spans="1:25" s="41" customFormat="1" ht="76.5" customHeight="1" x14ac:dyDescent="0.25">
      <c r="A21" s="203"/>
      <c r="B21" s="205"/>
      <c r="C21" s="208"/>
      <c r="D21" s="208"/>
      <c r="E21" s="210"/>
      <c r="F21" s="211"/>
      <c r="G21" s="213"/>
      <c r="H21" s="215"/>
      <c r="I21" s="199"/>
      <c r="J21" s="199"/>
      <c r="K21" s="197"/>
      <c r="L21" s="199"/>
      <c r="M21" s="197"/>
      <c r="N21" s="199"/>
      <c r="O21" s="197"/>
      <c r="P21" s="199"/>
      <c r="Q21" s="197"/>
      <c r="R21" s="199"/>
      <c r="S21" s="40" t="s">
        <v>140</v>
      </c>
      <c r="T21" s="40"/>
      <c r="U21" s="40" t="s">
        <v>51</v>
      </c>
      <c r="V21" s="71">
        <v>3</v>
      </c>
      <c r="W21" s="200"/>
      <c r="X21" s="201"/>
    </row>
    <row r="22" spans="1:25" s="41" customFormat="1" ht="56.25" customHeight="1" x14ac:dyDescent="0.25">
      <c r="A22" s="203"/>
      <c r="B22" s="205"/>
      <c r="C22" s="208"/>
      <c r="D22" s="208"/>
      <c r="E22" s="210"/>
      <c r="F22" s="211"/>
      <c r="G22" s="213"/>
      <c r="H22" s="215"/>
      <c r="I22" s="199"/>
      <c r="J22" s="199"/>
      <c r="K22" s="197"/>
      <c r="L22" s="199"/>
      <c r="M22" s="197"/>
      <c r="N22" s="199"/>
      <c r="O22" s="197"/>
      <c r="P22" s="199"/>
      <c r="Q22" s="197"/>
      <c r="R22" s="199"/>
      <c r="S22" s="72" t="s">
        <v>141</v>
      </c>
      <c r="T22" s="40"/>
      <c r="U22" s="40" t="s">
        <v>142</v>
      </c>
      <c r="V22" s="70">
        <v>734.19920000000002</v>
      </c>
      <c r="W22" s="200"/>
      <c r="X22" s="201"/>
    </row>
    <row r="23" spans="1:25" s="41" customFormat="1" ht="56.25" customHeight="1" x14ac:dyDescent="0.25">
      <c r="A23" s="203"/>
      <c r="B23" s="205"/>
      <c r="C23" s="208"/>
      <c r="D23" s="208"/>
      <c r="E23" s="210"/>
      <c r="F23" s="211"/>
      <c r="G23" s="213"/>
      <c r="H23" s="215"/>
      <c r="I23" s="199"/>
      <c r="J23" s="199"/>
      <c r="K23" s="197"/>
      <c r="L23" s="199"/>
      <c r="M23" s="197"/>
      <c r="N23" s="199"/>
      <c r="O23" s="197"/>
      <c r="P23" s="199"/>
      <c r="Q23" s="197"/>
      <c r="R23" s="199"/>
      <c r="S23" s="72" t="s">
        <v>143</v>
      </c>
      <c r="T23" s="40"/>
      <c r="U23" s="40" t="s">
        <v>51</v>
      </c>
      <c r="V23" s="73">
        <v>163</v>
      </c>
      <c r="W23" s="200"/>
      <c r="X23" s="201"/>
    </row>
    <row r="24" spans="1:25" s="41" customFormat="1" ht="66.75" customHeight="1" x14ac:dyDescent="0.25">
      <c r="A24" s="203"/>
      <c r="B24" s="205"/>
      <c r="C24" s="208"/>
      <c r="D24" s="208"/>
      <c r="E24" s="210"/>
      <c r="F24" s="211"/>
      <c r="G24" s="213"/>
      <c r="H24" s="215"/>
      <c r="I24" s="199"/>
      <c r="J24" s="199"/>
      <c r="K24" s="197"/>
      <c r="L24" s="199"/>
      <c r="M24" s="197"/>
      <c r="N24" s="199"/>
      <c r="O24" s="197"/>
      <c r="P24" s="199"/>
      <c r="Q24" s="197"/>
      <c r="R24" s="199"/>
      <c r="S24" s="40" t="s">
        <v>144</v>
      </c>
      <c r="T24" s="40"/>
      <c r="U24" s="40" t="s">
        <v>142</v>
      </c>
      <c r="V24" s="71">
        <v>60</v>
      </c>
      <c r="W24" s="200"/>
      <c r="X24" s="201"/>
    </row>
    <row r="25" spans="1:25" s="41" customFormat="1" ht="67.5" customHeight="1" x14ac:dyDescent="0.25">
      <c r="A25" s="203"/>
      <c r="B25" s="206"/>
      <c r="C25" s="208"/>
      <c r="D25" s="209"/>
      <c r="E25" s="210"/>
      <c r="F25" s="211"/>
      <c r="G25" s="214"/>
      <c r="H25" s="215"/>
      <c r="I25" s="199"/>
      <c r="J25" s="199"/>
      <c r="K25" s="197"/>
      <c r="L25" s="199"/>
      <c r="M25" s="197"/>
      <c r="N25" s="199"/>
      <c r="O25" s="197"/>
      <c r="P25" s="199"/>
      <c r="Q25" s="197"/>
      <c r="R25" s="199"/>
      <c r="S25" s="42" t="s">
        <v>145</v>
      </c>
      <c r="T25" s="42"/>
      <c r="U25" s="40" t="s">
        <v>142</v>
      </c>
      <c r="V25" s="74">
        <v>45.023699999999998</v>
      </c>
      <c r="W25" s="200"/>
      <c r="X25" s="201"/>
    </row>
    <row r="26" spans="1:25" ht="20.25" customHeight="1" x14ac:dyDescent="0.3">
      <c r="A26" s="202" t="s">
        <v>5</v>
      </c>
      <c r="B26" s="202"/>
      <c r="C26" s="202"/>
      <c r="D26" s="202"/>
      <c r="E26" s="202"/>
      <c r="F26" s="202"/>
      <c r="G26" s="55"/>
      <c r="H26" s="55"/>
      <c r="I26" s="57">
        <f>K26+M26+O26+Q26</f>
        <v>2188.2735000000002</v>
      </c>
      <c r="J26" s="57">
        <f>L26+N26+P26+R26</f>
        <v>2188.2735000000002</v>
      </c>
      <c r="K26" s="57">
        <f t="shared" ref="K26:R26" si="3">K12</f>
        <v>1597.4396300000001</v>
      </c>
      <c r="L26" s="57">
        <f t="shared" si="3"/>
        <v>1597.4396300000001</v>
      </c>
      <c r="M26" s="57">
        <f t="shared" si="3"/>
        <v>590.83387000000005</v>
      </c>
      <c r="N26" s="57">
        <f t="shared" si="3"/>
        <v>590.83387000000005</v>
      </c>
      <c r="O26" s="57">
        <f t="shared" si="3"/>
        <v>0</v>
      </c>
      <c r="P26" s="57">
        <f t="shared" si="3"/>
        <v>0</v>
      </c>
      <c r="Q26" s="57">
        <f t="shared" si="3"/>
        <v>0</v>
      </c>
      <c r="R26" s="57">
        <f t="shared" si="3"/>
        <v>0</v>
      </c>
      <c r="S26" s="43"/>
      <c r="T26" s="43"/>
      <c r="U26" s="43"/>
      <c r="V26" s="75">
        <f>V12+V13+V14+V15+V16+V17+V18+V19+V20+V21+V22+V23+V24+V25</f>
        <v>2188.2734999999998</v>
      </c>
      <c r="W26" s="43"/>
      <c r="X26" s="43"/>
      <c r="Y26" s="41"/>
    </row>
    <row r="27" spans="1:25" ht="72" customHeight="1" x14ac:dyDescent="0.25">
      <c r="A27" s="226">
        <v>3</v>
      </c>
      <c r="B27" s="227" t="s">
        <v>79</v>
      </c>
      <c r="C27" s="244" t="s">
        <v>82</v>
      </c>
      <c r="D27" s="245" t="s">
        <v>38</v>
      </c>
      <c r="E27" s="244" t="s">
        <v>48</v>
      </c>
      <c r="F27" s="45" t="s">
        <v>73</v>
      </c>
      <c r="G27" s="46" t="s">
        <v>90</v>
      </c>
      <c r="H27" s="251"/>
      <c r="I27" s="218">
        <f>K27+M27+O27</f>
        <v>21499.740579999998</v>
      </c>
      <c r="J27" s="218">
        <f>L27+N27+P27+R27</f>
        <v>6819.9543900000008</v>
      </c>
      <c r="K27" s="218">
        <f>18382.27826+0</f>
        <v>18382.278259999999</v>
      </c>
      <c r="L27" s="216">
        <v>5831.0610200000001</v>
      </c>
      <c r="M27" s="218">
        <v>967.48825999999997</v>
      </c>
      <c r="N27" s="216">
        <v>306.89792</v>
      </c>
      <c r="O27" s="218">
        <v>2149.97406</v>
      </c>
      <c r="P27" s="216">
        <v>681.99545000000001</v>
      </c>
      <c r="Q27" s="248">
        <v>0</v>
      </c>
      <c r="R27" s="220">
        <v>0</v>
      </c>
      <c r="S27" s="60" t="s">
        <v>36</v>
      </c>
      <c r="T27" s="56">
        <v>44105</v>
      </c>
      <c r="U27" s="60" t="s">
        <v>148</v>
      </c>
      <c r="V27" s="61">
        <v>7603.7136799999998</v>
      </c>
      <c r="W27" s="245" t="s">
        <v>39</v>
      </c>
      <c r="X27" s="245" t="s">
        <v>40</v>
      </c>
      <c r="Y27" s="41"/>
    </row>
    <row r="28" spans="1:25" ht="72" customHeight="1" x14ac:dyDescent="0.25">
      <c r="A28" s="226"/>
      <c r="B28" s="228"/>
      <c r="C28" s="244"/>
      <c r="D28" s="246"/>
      <c r="E28" s="244"/>
      <c r="F28" s="45"/>
      <c r="G28" s="46"/>
      <c r="H28" s="251"/>
      <c r="I28" s="218"/>
      <c r="J28" s="218"/>
      <c r="K28" s="218"/>
      <c r="L28" s="217"/>
      <c r="M28" s="218"/>
      <c r="N28" s="217"/>
      <c r="O28" s="218"/>
      <c r="P28" s="217"/>
      <c r="Q28" s="248"/>
      <c r="R28" s="221"/>
      <c r="S28" s="60" t="s">
        <v>149</v>
      </c>
      <c r="T28" s="56">
        <v>44105</v>
      </c>
      <c r="U28" s="60" t="s">
        <v>148</v>
      </c>
      <c r="V28" s="61">
        <v>701.86940000000004</v>
      </c>
      <c r="W28" s="246"/>
      <c r="X28" s="246"/>
      <c r="Y28" s="41"/>
    </row>
    <row r="29" spans="1:25" ht="72" customHeight="1" x14ac:dyDescent="0.25">
      <c r="A29" s="226"/>
      <c r="B29" s="228"/>
      <c r="C29" s="244"/>
      <c r="D29" s="246"/>
      <c r="E29" s="244"/>
      <c r="F29" s="45"/>
      <c r="G29" s="46"/>
      <c r="H29" s="251"/>
      <c r="I29" s="218"/>
      <c r="J29" s="218"/>
      <c r="K29" s="218"/>
      <c r="L29" s="217"/>
      <c r="M29" s="218"/>
      <c r="N29" s="217"/>
      <c r="O29" s="218"/>
      <c r="P29" s="217"/>
      <c r="Q29" s="248"/>
      <c r="R29" s="221"/>
      <c r="S29" s="79" t="s">
        <v>150</v>
      </c>
      <c r="T29" s="56">
        <v>44134</v>
      </c>
      <c r="U29" s="60" t="s">
        <v>148</v>
      </c>
      <c r="V29" s="61">
        <v>378.21305000000001</v>
      </c>
      <c r="W29" s="246"/>
      <c r="X29" s="246"/>
      <c r="Y29" s="41"/>
    </row>
    <row r="30" spans="1:25" ht="72" customHeight="1" x14ac:dyDescent="0.25">
      <c r="A30" s="226"/>
      <c r="B30" s="228"/>
      <c r="C30" s="244"/>
      <c r="D30" s="246"/>
      <c r="E30" s="244"/>
      <c r="F30" s="45"/>
      <c r="G30" s="46"/>
      <c r="H30" s="251"/>
      <c r="I30" s="218"/>
      <c r="J30" s="218"/>
      <c r="K30" s="218"/>
      <c r="L30" s="217"/>
      <c r="M30" s="218"/>
      <c r="N30" s="217"/>
      <c r="O30" s="218"/>
      <c r="P30" s="217"/>
      <c r="Q30" s="248"/>
      <c r="R30" s="221"/>
      <c r="S30" s="79" t="s">
        <v>151</v>
      </c>
      <c r="T30" s="56">
        <v>44134</v>
      </c>
      <c r="U30" s="60" t="s">
        <v>148</v>
      </c>
      <c r="V30" s="61">
        <v>168.40065000000001</v>
      </c>
      <c r="W30" s="246"/>
      <c r="X30" s="246"/>
      <c r="Y30" s="41"/>
    </row>
    <row r="31" spans="1:25" ht="144.6" customHeight="1" x14ac:dyDescent="0.25">
      <c r="A31" s="226"/>
      <c r="B31" s="228"/>
      <c r="C31" s="244"/>
      <c r="D31" s="246"/>
      <c r="E31" s="244"/>
      <c r="F31" s="45"/>
      <c r="G31" s="46"/>
      <c r="H31" s="251"/>
      <c r="I31" s="218"/>
      <c r="J31" s="218"/>
      <c r="K31" s="218"/>
      <c r="L31" s="217"/>
      <c r="M31" s="218"/>
      <c r="N31" s="217"/>
      <c r="O31" s="218"/>
      <c r="P31" s="217"/>
      <c r="Q31" s="248"/>
      <c r="R31" s="221"/>
      <c r="S31" s="79" t="s">
        <v>152</v>
      </c>
      <c r="T31" s="56">
        <v>44134</v>
      </c>
      <c r="U31" s="60" t="s">
        <v>153</v>
      </c>
      <c r="V31" s="61">
        <v>364.42709000000002</v>
      </c>
      <c r="W31" s="246"/>
      <c r="X31" s="246"/>
      <c r="Y31" s="41"/>
    </row>
    <row r="32" spans="1:25" ht="65.25" customHeight="1" x14ac:dyDescent="0.25">
      <c r="A32" s="226"/>
      <c r="B32" s="228"/>
      <c r="C32" s="244"/>
      <c r="D32" s="246"/>
      <c r="E32" s="244"/>
      <c r="F32" s="45" t="s">
        <v>32</v>
      </c>
      <c r="G32" s="46" t="s">
        <v>90</v>
      </c>
      <c r="H32" s="251"/>
      <c r="I32" s="218"/>
      <c r="J32" s="218"/>
      <c r="K32" s="218"/>
      <c r="L32" s="217"/>
      <c r="M32" s="218"/>
      <c r="N32" s="217"/>
      <c r="O32" s="218"/>
      <c r="P32" s="217"/>
      <c r="Q32" s="248"/>
      <c r="R32" s="221"/>
      <c r="S32" s="60" t="s">
        <v>37</v>
      </c>
      <c r="T32" s="56">
        <f>T27</f>
        <v>44105</v>
      </c>
      <c r="U32" s="60" t="s">
        <v>154</v>
      </c>
      <c r="V32" s="61">
        <v>3725.6257300000002</v>
      </c>
      <c r="W32" s="246"/>
      <c r="X32" s="246"/>
      <c r="Y32" s="41"/>
    </row>
    <row r="33" spans="1:26" ht="43.5" customHeight="1" x14ac:dyDescent="0.25">
      <c r="A33" s="226"/>
      <c r="B33" s="228"/>
      <c r="C33" s="244"/>
      <c r="D33" s="246"/>
      <c r="E33" s="244"/>
      <c r="F33" s="45" t="s">
        <v>33</v>
      </c>
      <c r="G33" s="46" t="s">
        <v>90</v>
      </c>
      <c r="H33" s="251"/>
      <c r="I33" s="218"/>
      <c r="J33" s="218"/>
      <c r="K33" s="218"/>
      <c r="L33" s="217"/>
      <c r="M33" s="218"/>
      <c r="N33" s="217"/>
      <c r="O33" s="218"/>
      <c r="P33" s="217"/>
      <c r="Q33" s="248"/>
      <c r="R33" s="221"/>
      <c r="S33" s="60" t="s">
        <v>129</v>
      </c>
      <c r="T33" s="56">
        <v>44101</v>
      </c>
      <c r="U33" s="60" t="s">
        <v>155</v>
      </c>
      <c r="V33" s="61">
        <v>4609.7242800000004</v>
      </c>
      <c r="W33" s="246"/>
      <c r="X33" s="246"/>
      <c r="Y33" s="41"/>
    </row>
    <row r="34" spans="1:26" ht="43.5" customHeight="1" x14ac:dyDescent="0.25">
      <c r="A34" s="226"/>
      <c r="B34" s="228"/>
      <c r="C34" s="244"/>
      <c r="D34" s="246"/>
      <c r="E34" s="244"/>
      <c r="F34" s="45"/>
      <c r="G34" s="46"/>
      <c r="H34" s="251"/>
      <c r="I34" s="218"/>
      <c r="J34" s="218"/>
      <c r="K34" s="218"/>
      <c r="L34" s="217"/>
      <c r="M34" s="218"/>
      <c r="N34" s="217"/>
      <c r="O34" s="218"/>
      <c r="P34" s="217"/>
      <c r="Q34" s="248"/>
      <c r="R34" s="221"/>
      <c r="S34" s="60" t="s">
        <v>156</v>
      </c>
      <c r="T34" s="56">
        <v>44101</v>
      </c>
      <c r="U34" s="60" t="s">
        <v>155</v>
      </c>
      <c r="V34" s="80">
        <v>460.97242999999997</v>
      </c>
      <c r="W34" s="246"/>
      <c r="X34" s="246"/>
      <c r="Y34" s="41"/>
    </row>
    <row r="35" spans="1:26" ht="43.5" customHeight="1" x14ac:dyDescent="0.25">
      <c r="A35" s="226"/>
      <c r="B35" s="228"/>
      <c r="C35" s="244"/>
      <c r="D35" s="246"/>
      <c r="E35" s="244"/>
      <c r="F35" s="45"/>
      <c r="G35" s="46"/>
      <c r="H35" s="251"/>
      <c r="I35" s="218"/>
      <c r="J35" s="218"/>
      <c r="K35" s="218"/>
      <c r="L35" s="217"/>
      <c r="M35" s="218"/>
      <c r="N35" s="217"/>
      <c r="O35" s="218"/>
      <c r="P35" s="217"/>
      <c r="Q35" s="248"/>
      <c r="R35" s="221"/>
      <c r="S35" s="60" t="s">
        <v>157</v>
      </c>
      <c r="T35" s="56">
        <v>44119</v>
      </c>
      <c r="U35" s="60" t="s">
        <v>155</v>
      </c>
      <c r="V35" s="80">
        <v>258.46447999999998</v>
      </c>
      <c r="W35" s="246"/>
      <c r="X35" s="246"/>
      <c r="Y35" s="41"/>
    </row>
    <row r="36" spans="1:26" ht="81.75" customHeight="1" x14ac:dyDescent="0.25">
      <c r="A36" s="226"/>
      <c r="B36" s="228"/>
      <c r="C36" s="244"/>
      <c r="D36" s="246"/>
      <c r="E36" s="244"/>
      <c r="F36" s="45" t="s">
        <v>34</v>
      </c>
      <c r="G36" s="46" t="s">
        <v>90</v>
      </c>
      <c r="H36" s="251"/>
      <c r="I36" s="218"/>
      <c r="J36" s="218"/>
      <c r="K36" s="218"/>
      <c r="L36" s="217"/>
      <c r="M36" s="218"/>
      <c r="N36" s="217"/>
      <c r="O36" s="218"/>
      <c r="P36" s="217"/>
      <c r="Q36" s="248"/>
      <c r="R36" s="221"/>
      <c r="S36" s="60" t="s">
        <v>130</v>
      </c>
      <c r="T36" s="56">
        <v>44105</v>
      </c>
      <c r="U36" s="60" t="s">
        <v>155</v>
      </c>
      <c r="V36" s="61">
        <v>1973.9196199999999</v>
      </c>
      <c r="W36" s="246"/>
      <c r="X36" s="246"/>
      <c r="Y36" s="41"/>
      <c r="Z36" s="29"/>
    </row>
    <row r="37" spans="1:26" ht="45" customHeight="1" x14ac:dyDescent="0.25">
      <c r="A37" s="226"/>
      <c r="B37" s="229"/>
      <c r="C37" s="244"/>
      <c r="D37" s="247"/>
      <c r="E37" s="244"/>
      <c r="F37" s="45" t="s">
        <v>35</v>
      </c>
      <c r="G37" s="46" t="s">
        <v>87</v>
      </c>
      <c r="H37" s="251"/>
      <c r="I37" s="218"/>
      <c r="J37" s="218"/>
      <c r="K37" s="218"/>
      <c r="L37" s="219"/>
      <c r="M37" s="218"/>
      <c r="N37" s="219"/>
      <c r="O37" s="218"/>
      <c r="P37" s="219"/>
      <c r="Q37" s="248"/>
      <c r="R37" s="249"/>
      <c r="S37" s="60" t="s">
        <v>131</v>
      </c>
      <c r="T37" s="56">
        <v>44101</v>
      </c>
      <c r="U37" s="60" t="s">
        <v>155</v>
      </c>
      <c r="V37" s="61">
        <v>1229.32294</v>
      </c>
      <c r="W37" s="247"/>
      <c r="X37" s="247"/>
      <c r="Y37" s="41"/>
    </row>
    <row r="38" spans="1:26" ht="19.5" customHeight="1" x14ac:dyDescent="0.3">
      <c r="A38" s="250" t="s">
        <v>5</v>
      </c>
      <c r="B38" s="250"/>
      <c r="C38" s="250"/>
      <c r="D38" s="250"/>
      <c r="E38" s="250"/>
      <c r="F38" s="250"/>
      <c r="G38" s="65"/>
      <c r="H38" s="65"/>
      <c r="I38" s="44">
        <f>I27</f>
        <v>21499.740579999998</v>
      </c>
      <c r="J38" s="44">
        <v>6819.9543899999999</v>
      </c>
      <c r="K38" s="44">
        <v>18382.278259999999</v>
      </c>
      <c r="L38" s="44">
        <v>5831.0610200000001</v>
      </c>
      <c r="M38" s="44">
        <v>967.48825999999997</v>
      </c>
      <c r="N38" s="44">
        <v>306.89792</v>
      </c>
      <c r="O38" s="44">
        <v>2149.97406</v>
      </c>
      <c r="P38" s="44">
        <v>681.99545000000001</v>
      </c>
      <c r="Q38" s="44">
        <v>0</v>
      </c>
      <c r="R38" s="44">
        <v>0</v>
      </c>
      <c r="S38" s="10"/>
      <c r="T38" s="10"/>
      <c r="U38" s="10"/>
      <c r="V38" s="11">
        <f>SUM(V27:V37)</f>
        <v>21474.653350000001</v>
      </c>
      <c r="W38" s="12"/>
      <c r="X38" s="13"/>
    </row>
    <row r="39" spans="1:26" ht="15.75" customHeight="1" x14ac:dyDescent="0.3">
      <c r="A39" s="226">
        <v>4</v>
      </c>
      <c r="B39" s="227" t="s">
        <v>79</v>
      </c>
      <c r="C39" s="252" t="s">
        <v>81</v>
      </c>
      <c r="D39" s="253" t="s">
        <v>28</v>
      </c>
      <c r="E39" s="252" t="s">
        <v>47</v>
      </c>
      <c r="F39" s="226" t="s">
        <v>26</v>
      </c>
      <c r="G39" s="227" t="s">
        <v>113</v>
      </c>
      <c r="H39" s="268"/>
      <c r="I39" s="218">
        <f>K39+M39</f>
        <v>29081.945979999997</v>
      </c>
      <c r="J39" s="218">
        <f>L39+N39</f>
        <v>17435.733319999999</v>
      </c>
      <c r="K39" s="248">
        <v>27951.536649999998</v>
      </c>
      <c r="L39" s="220">
        <v>17435.733319999999</v>
      </c>
      <c r="M39" s="248">
        <v>1130.40933</v>
      </c>
      <c r="N39" s="220">
        <v>0</v>
      </c>
      <c r="O39" s="218">
        <v>0</v>
      </c>
      <c r="P39" s="216"/>
      <c r="Q39" s="218">
        <v>0</v>
      </c>
      <c r="R39" s="216"/>
      <c r="S39" s="9" t="s">
        <v>41</v>
      </c>
      <c r="T39" s="265"/>
      <c r="U39" s="265"/>
      <c r="V39" s="81">
        <v>1700</v>
      </c>
      <c r="W39" s="252" t="s">
        <v>45</v>
      </c>
      <c r="X39" s="260" t="s">
        <v>46</v>
      </c>
    </row>
    <row r="40" spans="1:26" ht="15.75" customHeight="1" x14ac:dyDescent="0.3">
      <c r="A40" s="226"/>
      <c r="B40" s="228"/>
      <c r="C40" s="252"/>
      <c r="D40" s="254"/>
      <c r="E40" s="252"/>
      <c r="F40" s="226"/>
      <c r="G40" s="228"/>
      <c r="H40" s="268"/>
      <c r="I40" s="218"/>
      <c r="J40" s="218"/>
      <c r="K40" s="248"/>
      <c r="L40" s="221"/>
      <c r="M40" s="248"/>
      <c r="N40" s="221"/>
      <c r="O40" s="218"/>
      <c r="P40" s="217"/>
      <c r="Q40" s="218"/>
      <c r="R40" s="217"/>
      <c r="S40" s="9" t="s">
        <v>42</v>
      </c>
      <c r="T40" s="266"/>
      <c r="U40" s="266"/>
      <c r="V40" s="23">
        <v>1539.1952000000001</v>
      </c>
      <c r="W40" s="252"/>
      <c r="X40" s="261"/>
    </row>
    <row r="41" spans="1:26" ht="15.75" customHeight="1" x14ac:dyDescent="0.3">
      <c r="A41" s="226"/>
      <c r="B41" s="228"/>
      <c r="C41" s="252"/>
      <c r="D41" s="254"/>
      <c r="E41" s="252"/>
      <c r="F41" s="226"/>
      <c r="G41" s="228"/>
      <c r="H41" s="268"/>
      <c r="I41" s="218"/>
      <c r="J41" s="218"/>
      <c r="K41" s="248"/>
      <c r="L41" s="221"/>
      <c r="M41" s="248"/>
      <c r="N41" s="221"/>
      <c r="O41" s="218"/>
      <c r="P41" s="217"/>
      <c r="Q41" s="218"/>
      <c r="R41" s="217"/>
      <c r="S41" s="9" t="s">
        <v>43</v>
      </c>
      <c r="T41" s="266"/>
      <c r="U41" s="266"/>
      <c r="V41" s="23">
        <v>1634.1584</v>
      </c>
      <c r="W41" s="252"/>
      <c r="X41" s="261"/>
    </row>
    <row r="42" spans="1:26" ht="15.75" customHeight="1" x14ac:dyDescent="0.3">
      <c r="A42" s="226"/>
      <c r="B42" s="228"/>
      <c r="C42" s="252"/>
      <c r="D42" s="254"/>
      <c r="E42" s="252"/>
      <c r="F42" s="226"/>
      <c r="G42" s="228"/>
      <c r="H42" s="268"/>
      <c r="I42" s="218"/>
      <c r="J42" s="218"/>
      <c r="K42" s="248"/>
      <c r="L42" s="221"/>
      <c r="M42" s="248"/>
      <c r="N42" s="221"/>
      <c r="O42" s="218"/>
      <c r="P42" s="217"/>
      <c r="Q42" s="218"/>
      <c r="R42" s="217"/>
      <c r="S42" s="9" t="s">
        <v>44</v>
      </c>
      <c r="T42" s="266"/>
      <c r="U42" s="266"/>
      <c r="V42" s="23">
        <v>1415.4</v>
      </c>
      <c r="W42" s="252"/>
      <c r="X42" s="261"/>
    </row>
    <row r="43" spans="1:26" ht="17.25" customHeight="1" x14ac:dyDescent="0.3">
      <c r="A43" s="226"/>
      <c r="B43" s="228"/>
      <c r="C43" s="252"/>
      <c r="D43" s="254"/>
      <c r="E43" s="252"/>
      <c r="F43" s="226"/>
      <c r="G43" s="228"/>
      <c r="H43" s="268"/>
      <c r="I43" s="218"/>
      <c r="J43" s="218"/>
      <c r="K43" s="248"/>
      <c r="L43" s="221"/>
      <c r="M43" s="248"/>
      <c r="N43" s="221"/>
      <c r="O43" s="218"/>
      <c r="P43" s="217"/>
      <c r="Q43" s="218"/>
      <c r="R43" s="217"/>
      <c r="S43" s="9" t="s">
        <v>68</v>
      </c>
      <c r="T43" s="266"/>
      <c r="U43" s="266"/>
      <c r="V43" s="23">
        <v>1400</v>
      </c>
      <c r="W43" s="252"/>
      <c r="X43" s="261"/>
    </row>
    <row r="44" spans="1:26" ht="18.75" customHeight="1" x14ac:dyDescent="0.3">
      <c r="A44" s="226"/>
      <c r="B44" s="228"/>
      <c r="C44" s="252"/>
      <c r="D44" s="254"/>
      <c r="E44" s="252"/>
      <c r="F44" s="226"/>
      <c r="G44" s="228"/>
      <c r="H44" s="268"/>
      <c r="I44" s="218"/>
      <c r="J44" s="218"/>
      <c r="K44" s="248"/>
      <c r="L44" s="221"/>
      <c r="M44" s="248"/>
      <c r="N44" s="221"/>
      <c r="O44" s="218"/>
      <c r="P44" s="217"/>
      <c r="Q44" s="218"/>
      <c r="R44" s="217"/>
      <c r="S44" s="9" t="s">
        <v>69</v>
      </c>
      <c r="T44" s="266"/>
      <c r="U44" s="266"/>
      <c r="V44" s="23">
        <v>1600</v>
      </c>
      <c r="W44" s="252"/>
      <c r="X44" s="261"/>
    </row>
    <row r="45" spans="1:26" ht="18.75" customHeight="1" x14ac:dyDescent="0.3">
      <c r="A45" s="226"/>
      <c r="B45" s="228"/>
      <c r="C45" s="252"/>
      <c r="D45" s="254"/>
      <c r="E45" s="252"/>
      <c r="F45" s="226"/>
      <c r="G45" s="228"/>
      <c r="H45" s="268"/>
      <c r="I45" s="218"/>
      <c r="J45" s="218"/>
      <c r="K45" s="248"/>
      <c r="L45" s="221"/>
      <c r="M45" s="248"/>
      <c r="N45" s="221"/>
      <c r="O45" s="218"/>
      <c r="P45" s="217"/>
      <c r="Q45" s="218"/>
      <c r="R45" s="217"/>
      <c r="S45" s="9" t="s">
        <v>70</v>
      </c>
      <c r="T45" s="266"/>
      <c r="U45" s="266"/>
      <c r="V45" s="23">
        <v>1390</v>
      </c>
      <c r="W45" s="252"/>
      <c r="X45" s="261"/>
    </row>
    <row r="46" spans="1:26" ht="18.75" customHeight="1" x14ac:dyDescent="0.3">
      <c r="A46" s="226"/>
      <c r="B46" s="228"/>
      <c r="C46" s="252"/>
      <c r="D46" s="254"/>
      <c r="E46" s="252"/>
      <c r="F46" s="226"/>
      <c r="G46" s="228"/>
      <c r="H46" s="268"/>
      <c r="I46" s="218"/>
      <c r="J46" s="218"/>
      <c r="K46" s="248"/>
      <c r="L46" s="221"/>
      <c r="M46" s="248"/>
      <c r="N46" s="221"/>
      <c r="O46" s="218"/>
      <c r="P46" s="217"/>
      <c r="Q46" s="218"/>
      <c r="R46" s="217"/>
      <c r="S46" s="9" t="s">
        <v>71</v>
      </c>
      <c r="T46" s="266"/>
      <c r="U46" s="266"/>
      <c r="V46" s="23">
        <v>1388.8369</v>
      </c>
      <c r="W46" s="252"/>
      <c r="X46" s="261"/>
    </row>
    <row r="47" spans="1:26" ht="6" hidden="1" customHeight="1" x14ac:dyDescent="0.3">
      <c r="A47" s="226"/>
      <c r="B47" s="228"/>
      <c r="C47" s="252"/>
      <c r="D47" s="254"/>
      <c r="E47" s="252"/>
      <c r="F47" s="226"/>
      <c r="G47" s="228"/>
      <c r="H47" s="268"/>
      <c r="I47" s="218"/>
      <c r="J47" s="218"/>
      <c r="K47" s="248"/>
      <c r="L47" s="221"/>
      <c r="M47" s="248"/>
      <c r="N47" s="221"/>
      <c r="O47" s="218"/>
      <c r="P47" s="217"/>
      <c r="Q47" s="218"/>
      <c r="R47" s="217"/>
      <c r="S47" s="9"/>
      <c r="T47" s="266"/>
      <c r="U47" s="266"/>
      <c r="V47" s="23"/>
      <c r="W47" s="252"/>
      <c r="X47" s="261"/>
    </row>
    <row r="48" spans="1:26" ht="18.75" hidden="1" customHeight="1" x14ac:dyDescent="0.3">
      <c r="A48" s="226"/>
      <c r="B48" s="228"/>
      <c r="C48" s="252"/>
      <c r="D48" s="254"/>
      <c r="E48" s="252"/>
      <c r="F48" s="226"/>
      <c r="G48" s="228"/>
      <c r="H48" s="268"/>
      <c r="I48" s="218"/>
      <c r="J48" s="218"/>
      <c r="K48" s="248"/>
      <c r="L48" s="221"/>
      <c r="M48" s="248"/>
      <c r="N48" s="221"/>
      <c r="O48" s="218"/>
      <c r="P48" s="217"/>
      <c r="Q48" s="218"/>
      <c r="R48" s="217"/>
      <c r="S48" s="9"/>
      <c r="T48" s="266"/>
      <c r="U48" s="266"/>
      <c r="V48" s="23"/>
      <c r="W48" s="252"/>
      <c r="X48" s="261"/>
    </row>
    <row r="49" spans="1:24" ht="18.75" hidden="1" customHeight="1" x14ac:dyDescent="0.3">
      <c r="A49" s="226"/>
      <c r="B49" s="228"/>
      <c r="C49" s="252"/>
      <c r="D49" s="254"/>
      <c r="E49" s="252"/>
      <c r="F49" s="226"/>
      <c r="G49" s="228"/>
      <c r="H49" s="268"/>
      <c r="I49" s="218"/>
      <c r="J49" s="218"/>
      <c r="K49" s="248"/>
      <c r="L49" s="221"/>
      <c r="M49" s="248"/>
      <c r="N49" s="221"/>
      <c r="O49" s="218"/>
      <c r="P49" s="217"/>
      <c r="Q49" s="218"/>
      <c r="R49" s="217"/>
      <c r="S49" s="9"/>
      <c r="T49" s="266"/>
      <c r="U49" s="266"/>
      <c r="V49" s="23"/>
      <c r="W49" s="252"/>
      <c r="X49" s="261"/>
    </row>
    <row r="50" spans="1:24" ht="18.75" customHeight="1" x14ac:dyDescent="0.3">
      <c r="A50" s="226"/>
      <c r="B50" s="228"/>
      <c r="C50" s="252"/>
      <c r="D50" s="254"/>
      <c r="E50" s="252"/>
      <c r="F50" s="226"/>
      <c r="G50" s="228"/>
      <c r="H50" s="268"/>
      <c r="I50" s="218"/>
      <c r="J50" s="218"/>
      <c r="K50" s="248"/>
      <c r="L50" s="221"/>
      <c r="M50" s="248"/>
      <c r="N50" s="221"/>
      <c r="O50" s="218"/>
      <c r="P50" s="217"/>
      <c r="Q50" s="218"/>
      <c r="R50" s="217"/>
      <c r="S50" s="9" t="s">
        <v>72</v>
      </c>
      <c r="T50" s="266"/>
      <c r="U50" s="266"/>
      <c r="V50" s="23">
        <v>1704.72792</v>
      </c>
      <c r="W50" s="252"/>
      <c r="X50" s="261"/>
    </row>
    <row r="51" spans="1:24" ht="22.5" customHeight="1" x14ac:dyDescent="0.3">
      <c r="A51" s="226"/>
      <c r="B51" s="228"/>
      <c r="C51" s="252"/>
      <c r="D51" s="254"/>
      <c r="E51" s="252"/>
      <c r="F51" s="226"/>
      <c r="G51" s="228"/>
      <c r="H51" s="268"/>
      <c r="I51" s="218"/>
      <c r="J51" s="218"/>
      <c r="K51" s="248"/>
      <c r="L51" s="221"/>
      <c r="M51" s="248"/>
      <c r="N51" s="221"/>
      <c r="O51" s="218"/>
      <c r="P51" s="217"/>
      <c r="Q51" s="218"/>
      <c r="R51" s="217"/>
      <c r="S51" s="9" t="s">
        <v>158</v>
      </c>
      <c r="T51" s="266"/>
      <c r="U51" s="266"/>
      <c r="V51" s="23">
        <v>933</v>
      </c>
      <c r="W51" s="252"/>
      <c r="X51" s="261"/>
    </row>
    <row r="52" spans="1:24" ht="17.25" customHeight="1" x14ac:dyDescent="0.3">
      <c r="A52" s="226"/>
      <c r="B52" s="228"/>
      <c r="C52" s="252"/>
      <c r="D52" s="255"/>
      <c r="E52" s="252"/>
      <c r="F52" s="226"/>
      <c r="G52" s="229"/>
      <c r="H52" s="268"/>
      <c r="I52" s="218"/>
      <c r="J52" s="218"/>
      <c r="K52" s="248"/>
      <c r="L52" s="221"/>
      <c r="M52" s="248"/>
      <c r="N52" s="221"/>
      <c r="O52" s="218"/>
      <c r="P52" s="217"/>
      <c r="Q52" s="218"/>
      <c r="R52" s="217"/>
      <c r="S52" s="9" t="s">
        <v>159</v>
      </c>
      <c r="T52" s="266"/>
      <c r="U52" s="266"/>
      <c r="V52" s="23">
        <v>1207</v>
      </c>
      <c r="W52" s="252"/>
      <c r="X52" s="261"/>
    </row>
    <row r="53" spans="1:24" ht="17.25" customHeight="1" x14ac:dyDescent="0.3">
      <c r="A53" s="59"/>
      <c r="B53" s="59"/>
      <c r="C53" s="66"/>
      <c r="D53" s="66"/>
      <c r="E53" s="66"/>
      <c r="F53" s="59"/>
      <c r="G53" s="58"/>
      <c r="H53" s="65"/>
      <c r="I53" s="61"/>
      <c r="J53" s="61"/>
      <c r="K53" s="63"/>
      <c r="L53" s="64"/>
      <c r="M53" s="63"/>
      <c r="N53" s="64"/>
      <c r="O53" s="61"/>
      <c r="P53" s="62"/>
      <c r="Q53" s="61"/>
      <c r="R53" s="62"/>
      <c r="S53" s="9" t="s">
        <v>160</v>
      </c>
      <c r="T53" s="267"/>
      <c r="U53" s="267"/>
      <c r="V53" s="23">
        <v>1523.415</v>
      </c>
      <c r="W53" s="66"/>
      <c r="X53" s="67"/>
    </row>
    <row r="54" spans="1:24" ht="18.75" customHeight="1" x14ac:dyDescent="0.3">
      <c r="A54" s="262" t="s">
        <v>5</v>
      </c>
      <c r="B54" s="263"/>
      <c r="C54" s="263"/>
      <c r="D54" s="263"/>
      <c r="E54" s="263"/>
      <c r="F54" s="263"/>
      <c r="G54" s="263"/>
      <c r="H54" s="264"/>
      <c r="I54" s="36">
        <f>I39</f>
        <v>29081.945979999997</v>
      </c>
      <c r="J54" s="36">
        <f t="shared" ref="J54:R54" si="4">J39</f>
        <v>17435.733319999999</v>
      </c>
      <c r="K54" s="36">
        <f t="shared" si="4"/>
        <v>27951.536649999998</v>
      </c>
      <c r="L54" s="36">
        <f t="shared" si="4"/>
        <v>17435.733319999999</v>
      </c>
      <c r="M54" s="36">
        <f t="shared" si="4"/>
        <v>1130.40933</v>
      </c>
      <c r="N54" s="36">
        <f t="shared" si="4"/>
        <v>0</v>
      </c>
      <c r="O54" s="36">
        <f t="shared" si="4"/>
        <v>0</v>
      </c>
      <c r="P54" s="36">
        <f t="shared" si="4"/>
        <v>0</v>
      </c>
      <c r="Q54" s="36">
        <f t="shared" si="4"/>
        <v>0</v>
      </c>
      <c r="R54" s="36">
        <f t="shared" si="4"/>
        <v>0</v>
      </c>
      <c r="S54" s="6"/>
      <c r="T54" s="6"/>
      <c r="U54" s="6"/>
      <c r="V54" s="24">
        <f>SUM(V39:V53)</f>
        <v>17435.73342</v>
      </c>
      <c r="W54" s="8"/>
      <c r="X54" s="9"/>
    </row>
    <row r="55" spans="1:24" ht="42.75" customHeight="1" x14ac:dyDescent="0.3">
      <c r="A55" s="259" t="s">
        <v>164</v>
      </c>
      <c r="B55" s="259"/>
      <c r="C55" s="259"/>
      <c r="D55" s="259"/>
      <c r="E55" s="259"/>
      <c r="F55" s="259"/>
      <c r="G55" s="259"/>
      <c r="H55" s="259"/>
      <c r="I55" s="36">
        <f>I54+I38+I26+I11</f>
        <v>122769.96006</v>
      </c>
      <c r="J55" s="36">
        <f t="shared" ref="J55:V55" si="5">J54+J38+J26+J11</f>
        <v>85190.283190000002</v>
      </c>
      <c r="K55" s="36">
        <f t="shared" si="5"/>
        <v>117931.25453999999</v>
      </c>
      <c r="L55" s="36">
        <f t="shared" si="5"/>
        <v>83610.555950000009</v>
      </c>
      <c r="M55" s="36">
        <f t="shared" si="5"/>
        <v>2688.73146</v>
      </c>
      <c r="N55" s="36">
        <f t="shared" si="5"/>
        <v>897.73179000000005</v>
      </c>
      <c r="O55" s="36">
        <f t="shared" si="5"/>
        <v>2149.97406</v>
      </c>
      <c r="P55" s="36">
        <f t="shared" si="5"/>
        <v>681.99545000000001</v>
      </c>
      <c r="Q55" s="36">
        <f t="shared" si="5"/>
        <v>0</v>
      </c>
      <c r="R55" s="36">
        <f t="shared" si="5"/>
        <v>0</v>
      </c>
      <c r="S55" s="36"/>
      <c r="T55" s="36"/>
      <c r="U55" s="36"/>
      <c r="V55" s="36">
        <f t="shared" si="5"/>
        <v>111023.66026999999</v>
      </c>
      <c r="W55" s="8"/>
      <c r="X55" s="9"/>
    </row>
    <row r="56" spans="1:24" s="85" customFormat="1" ht="35.25" customHeight="1" x14ac:dyDescent="0.25">
      <c r="A56" s="256" t="s">
        <v>167</v>
      </c>
      <c r="B56" s="257"/>
      <c r="C56" s="257"/>
      <c r="D56" s="257"/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57"/>
      <c r="P56" s="257"/>
      <c r="Q56" s="257"/>
      <c r="R56" s="258"/>
    </row>
    <row r="57" spans="1:24" ht="114.75" customHeight="1" x14ac:dyDescent="0.25">
      <c r="A57" s="204">
        <v>5</v>
      </c>
      <c r="B57" s="204" t="s">
        <v>95</v>
      </c>
      <c r="C57" s="77" t="s">
        <v>91</v>
      </c>
      <c r="D57" s="76" t="s">
        <v>92</v>
      </c>
      <c r="E57" s="77" t="s">
        <v>93</v>
      </c>
      <c r="F57" s="77" t="s">
        <v>114</v>
      </c>
      <c r="G57" s="76" t="s">
        <v>94</v>
      </c>
      <c r="H57" s="76"/>
      <c r="I57" s="76">
        <v>78.5</v>
      </c>
      <c r="J57" s="76">
        <v>78.5</v>
      </c>
      <c r="K57" s="76"/>
      <c r="L57" s="76"/>
      <c r="M57" s="76"/>
      <c r="N57" s="76"/>
      <c r="O57" s="76">
        <v>78.5</v>
      </c>
      <c r="P57" s="76">
        <v>78.5</v>
      </c>
      <c r="Q57" s="76"/>
      <c r="R57" s="76"/>
      <c r="S57" s="77" t="s">
        <v>161</v>
      </c>
      <c r="T57" s="76"/>
      <c r="U57" s="76"/>
      <c r="V57" s="76">
        <v>78.5</v>
      </c>
      <c r="W57" s="76"/>
      <c r="X57" s="76"/>
    </row>
    <row r="58" spans="1:24" ht="57.75" customHeight="1" x14ac:dyDescent="0.25">
      <c r="A58" s="206"/>
      <c r="B58" s="239"/>
      <c r="C58" s="77" t="s">
        <v>96</v>
      </c>
      <c r="D58" s="77"/>
      <c r="E58" s="77" t="s">
        <v>106</v>
      </c>
      <c r="F58" s="77" t="s">
        <v>115</v>
      </c>
      <c r="G58" s="77" t="s">
        <v>94</v>
      </c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6"/>
      <c r="X58" s="76"/>
    </row>
    <row r="59" spans="1:24" ht="93.75" customHeight="1" x14ac:dyDescent="0.25">
      <c r="A59" s="240">
        <v>6</v>
      </c>
      <c r="B59" s="240" t="s">
        <v>97</v>
      </c>
      <c r="C59" s="78" t="s">
        <v>98</v>
      </c>
      <c r="D59" s="47" t="s">
        <v>104</v>
      </c>
      <c r="E59" s="47" t="s">
        <v>99</v>
      </c>
      <c r="F59" s="47" t="s">
        <v>121</v>
      </c>
      <c r="G59" s="47" t="s">
        <v>94</v>
      </c>
      <c r="H59" s="51"/>
      <c r="I59" s="47">
        <v>2179.3000000000002</v>
      </c>
      <c r="J59" s="47">
        <v>2179.3000000000002</v>
      </c>
      <c r="K59" s="47"/>
      <c r="L59" s="47"/>
      <c r="M59" s="47"/>
      <c r="N59" s="47"/>
      <c r="O59" s="47">
        <v>2179.3000000000002</v>
      </c>
      <c r="P59" s="47">
        <v>2179.3000000000002</v>
      </c>
      <c r="Q59" s="47"/>
      <c r="R59" s="47"/>
      <c r="S59" s="47"/>
      <c r="T59" s="47"/>
      <c r="U59" s="47"/>
      <c r="V59" s="47"/>
      <c r="W59" s="47"/>
      <c r="X59" s="82"/>
    </row>
    <row r="60" spans="1:24" ht="132.75" customHeight="1" x14ac:dyDescent="0.3">
      <c r="A60" s="241"/>
      <c r="B60" s="241"/>
      <c r="C60" s="47" t="s">
        <v>100</v>
      </c>
      <c r="D60" s="49"/>
      <c r="E60" s="47" t="s">
        <v>107</v>
      </c>
      <c r="F60" s="47" t="s">
        <v>120</v>
      </c>
      <c r="G60" s="48" t="s">
        <v>105</v>
      </c>
      <c r="H60" s="54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82"/>
    </row>
    <row r="61" spans="1:24" ht="126.75" customHeight="1" x14ac:dyDescent="0.25">
      <c r="A61" s="241"/>
      <c r="B61" s="241"/>
      <c r="C61" s="47" t="s">
        <v>101</v>
      </c>
      <c r="D61" s="47"/>
      <c r="E61" s="47" t="s">
        <v>103</v>
      </c>
      <c r="F61" s="47" t="s">
        <v>122</v>
      </c>
      <c r="G61" s="47" t="s">
        <v>105</v>
      </c>
      <c r="H61" s="51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82"/>
    </row>
    <row r="62" spans="1:24" ht="148.5" customHeight="1" x14ac:dyDescent="0.25">
      <c r="A62" s="241"/>
      <c r="B62" s="241"/>
      <c r="C62" s="47" t="s">
        <v>102</v>
      </c>
      <c r="D62" s="47"/>
      <c r="E62" s="47" t="s">
        <v>108</v>
      </c>
      <c r="F62" s="47" t="s">
        <v>116</v>
      </c>
      <c r="G62" s="47" t="s">
        <v>117</v>
      </c>
      <c r="H62" s="51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82"/>
    </row>
    <row r="63" spans="1:24" ht="241.5" customHeight="1" x14ac:dyDescent="0.25">
      <c r="A63" s="241"/>
      <c r="B63" s="241"/>
      <c r="C63" s="47" t="s">
        <v>109</v>
      </c>
      <c r="D63" s="47"/>
      <c r="E63" s="47" t="s">
        <v>110</v>
      </c>
      <c r="F63" s="47" t="s">
        <v>119</v>
      </c>
      <c r="G63" s="47" t="s">
        <v>118</v>
      </c>
      <c r="H63" s="51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82"/>
    </row>
    <row r="64" spans="1:24" ht="92.25" customHeight="1" x14ac:dyDescent="0.25">
      <c r="A64" s="242"/>
      <c r="B64" s="242"/>
      <c r="C64" s="47" t="s">
        <v>111</v>
      </c>
      <c r="D64" s="47"/>
      <c r="E64" s="47" t="s">
        <v>112</v>
      </c>
      <c r="F64" s="47" t="s">
        <v>119</v>
      </c>
      <c r="G64" s="47" t="s">
        <v>105</v>
      </c>
      <c r="H64" s="51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82"/>
    </row>
    <row r="65" spans="1:24" ht="20.25" x14ac:dyDescent="0.3">
      <c r="A65" s="196" t="s">
        <v>164</v>
      </c>
      <c r="B65" s="196"/>
      <c r="C65" s="196"/>
      <c r="D65" s="196"/>
      <c r="E65" s="196"/>
      <c r="F65" s="196"/>
      <c r="G65" s="196"/>
      <c r="H65" s="83"/>
      <c r="I65" s="84">
        <f>I57+I58+I59+I60+I61+I62+I63+I64</f>
        <v>2257.8000000000002</v>
      </c>
      <c r="J65" s="84">
        <f t="shared" ref="J65:V65" si="6">J57+J58+J59+J60+J61+J62+J63+J64</f>
        <v>2257.8000000000002</v>
      </c>
      <c r="K65" s="84">
        <f t="shared" si="6"/>
        <v>0</v>
      </c>
      <c r="L65" s="84">
        <f t="shared" si="6"/>
        <v>0</v>
      </c>
      <c r="M65" s="84">
        <f t="shared" si="6"/>
        <v>0</v>
      </c>
      <c r="N65" s="84">
        <f t="shared" si="6"/>
        <v>0</v>
      </c>
      <c r="O65" s="84">
        <f t="shared" si="6"/>
        <v>2257.8000000000002</v>
      </c>
      <c r="P65" s="84">
        <f t="shared" si="6"/>
        <v>2257.8000000000002</v>
      </c>
      <c r="Q65" s="84">
        <f t="shared" si="6"/>
        <v>0</v>
      </c>
      <c r="R65" s="84">
        <f t="shared" si="6"/>
        <v>0</v>
      </c>
      <c r="S65" s="84"/>
      <c r="T65" s="84"/>
      <c r="U65" s="84"/>
      <c r="V65" s="84">
        <f t="shared" si="6"/>
        <v>78.5</v>
      </c>
      <c r="W65" s="84"/>
      <c r="X65" s="84"/>
    </row>
  </sheetData>
  <mergeCells count="99">
    <mergeCell ref="A56:R56"/>
    <mergeCell ref="A55:H55"/>
    <mergeCell ref="X39:X52"/>
    <mergeCell ref="A54:H54"/>
    <mergeCell ref="Q39:Q52"/>
    <mergeCell ref="R39:R52"/>
    <mergeCell ref="T39:T53"/>
    <mergeCell ref="U39:U53"/>
    <mergeCell ref="W39:W52"/>
    <mergeCell ref="G39:G52"/>
    <mergeCell ref="H39:H52"/>
    <mergeCell ref="I39:I52"/>
    <mergeCell ref="J39:J52"/>
    <mergeCell ref="K39:K52"/>
    <mergeCell ref="L39:L52"/>
    <mergeCell ref="M39:M52"/>
    <mergeCell ref="B39:B52"/>
    <mergeCell ref="C39:C52"/>
    <mergeCell ref="D39:D52"/>
    <mergeCell ref="E39:E52"/>
    <mergeCell ref="F39:F52"/>
    <mergeCell ref="Q27:Q37"/>
    <mergeCell ref="R27:R37"/>
    <mergeCell ref="W27:W37"/>
    <mergeCell ref="X27:X37"/>
    <mergeCell ref="A38:F38"/>
    <mergeCell ref="H27:H37"/>
    <mergeCell ref="I27:I37"/>
    <mergeCell ref="J27:J37"/>
    <mergeCell ref="K27:K37"/>
    <mergeCell ref="L27:L37"/>
    <mergeCell ref="B57:B58"/>
    <mergeCell ref="A57:A58"/>
    <mergeCell ref="B59:B64"/>
    <mergeCell ref="A59:A64"/>
    <mergeCell ref="C2:C4"/>
    <mergeCell ref="B5:B10"/>
    <mergeCell ref="A11:F11"/>
    <mergeCell ref="A27:A37"/>
    <mergeCell ref="B27:B37"/>
    <mergeCell ref="C27:C37"/>
    <mergeCell ref="D2:D4"/>
    <mergeCell ref="E2:E4"/>
    <mergeCell ref="A2:A4"/>
    <mergeCell ref="D27:D37"/>
    <mergeCell ref="E27:E37"/>
    <mergeCell ref="A39:A52"/>
    <mergeCell ref="I2:I4"/>
    <mergeCell ref="B2:B3"/>
    <mergeCell ref="X5:X10"/>
    <mergeCell ref="S6:S7"/>
    <mergeCell ref="T6:T7"/>
    <mergeCell ref="S8:S9"/>
    <mergeCell ref="T8:T9"/>
    <mergeCell ref="A1:X1"/>
    <mergeCell ref="K2:Q2"/>
    <mergeCell ref="S2:X2"/>
    <mergeCell ref="A5:A10"/>
    <mergeCell ref="C5:C10"/>
    <mergeCell ref="D5:D10"/>
    <mergeCell ref="E5:E10"/>
    <mergeCell ref="W5:W10"/>
    <mergeCell ref="Q3:R3"/>
    <mergeCell ref="J2:J4"/>
    <mergeCell ref="S3:S4"/>
    <mergeCell ref="F2:F4"/>
    <mergeCell ref="H2:H4"/>
    <mergeCell ref="K3:L3"/>
    <mergeCell ref="M3:N3"/>
    <mergeCell ref="O3:P3"/>
    <mergeCell ref="K12:K25"/>
    <mergeCell ref="P39:P52"/>
    <mergeCell ref="L12:L25"/>
    <mergeCell ref="M12:M25"/>
    <mergeCell ref="N12:N25"/>
    <mergeCell ref="O12:O25"/>
    <mergeCell ref="P12:P25"/>
    <mergeCell ref="M27:M37"/>
    <mergeCell ref="N27:N37"/>
    <mergeCell ref="O27:O37"/>
    <mergeCell ref="P27:P37"/>
    <mergeCell ref="N39:N52"/>
    <mergeCell ref="O39:O52"/>
    <mergeCell ref="A65:G65"/>
    <mergeCell ref="Q12:Q25"/>
    <mergeCell ref="R12:R25"/>
    <mergeCell ref="W12:W25"/>
    <mergeCell ref="X12:X25"/>
    <mergeCell ref="A26:F26"/>
    <mergeCell ref="A12:A25"/>
    <mergeCell ref="B12:B25"/>
    <mergeCell ref="C12:C25"/>
    <mergeCell ref="D12:D25"/>
    <mergeCell ref="E12:E25"/>
    <mergeCell ref="F12:F25"/>
    <mergeCell ref="G12:G25"/>
    <mergeCell ref="H12:H25"/>
    <mergeCell ref="I12:I25"/>
    <mergeCell ref="J12:J25"/>
  </mergeCells>
  <pageMargins left="0.11811023622047245" right="0.11811023622047245" top="0.59055118110236227" bottom="0.39370078740157483" header="0.31496062992125984" footer="0.31496062992125984"/>
  <pageSetup paperSize="9" scale="3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4"/>
  <sheetViews>
    <sheetView tabSelected="1" zoomScale="50" zoomScaleNormal="50" workbookViewId="0">
      <pane ySplit="3" topLeftCell="A4" activePane="bottomLeft" state="frozen"/>
      <selection pane="bottomLeft" sqref="A1:R1"/>
    </sheetView>
  </sheetViews>
  <sheetFormatPr defaultRowHeight="18.75" x14ac:dyDescent="0.3"/>
  <cols>
    <col min="1" max="1" width="6.7109375" style="3" customWidth="1"/>
    <col min="2" max="2" width="25.140625" style="3" customWidth="1"/>
    <col min="3" max="3" width="19.85546875" style="3" customWidth="1"/>
    <col min="4" max="4" width="21.140625" style="3" customWidth="1"/>
    <col min="5" max="5" width="43.28515625" style="3" customWidth="1"/>
    <col min="6" max="6" width="59.140625" style="148" customWidth="1"/>
    <col min="7" max="7" width="17.85546875" style="3" customWidth="1"/>
    <col min="8" max="8" width="21.140625" style="5" customWidth="1"/>
    <col min="9" max="9" width="20.5703125" style="3" customWidth="1"/>
    <col min="10" max="10" width="22.85546875" style="3" bestFit="1" customWidth="1"/>
    <col min="11" max="11" width="21.85546875" style="3" bestFit="1" customWidth="1"/>
    <col min="12" max="12" width="22.28515625" style="3" customWidth="1"/>
    <col min="13" max="13" width="51.7109375" style="3" customWidth="1"/>
    <col min="14" max="15" width="20" style="3" customWidth="1"/>
    <col min="16" max="16" width="23.7109375" style="3" customWidth="1"/>
    <col min="17" max="17" width="37.28515625" style="3" customWidth="1"/>
    <col min="18" max="18" width="34.140625" style="150" customWidth="1"/>
    <col min="19" max="16384" width="9.140625" style="1"/>
  </cols>
  <sheetData>
    <row r="1" spans="1:18" ht="25.5" customHeight="1" x14ac:dyDescent="0.3">
      <c r="A1" s="286" t="s">
        <v>54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</row>
    <row r="2" spans="1:18" ht="40.5" customHeight="1" x14ac:dyDescent="0.25">
      <c r="A2" s="287" t="s">
        <v>10</v>
      </c>
      <c r="B2" s="231" t="s">
        <v>75</v>
      </c>
      <c r="C2" s="231" t="s">
        <v>74</v>
      </c>
      <c r="D2" s="231" t="s">
        <v>11</v>
      </c>
      <c r="E2" s="231" t="s">
        <v>19</v>
      </c>
      <c r="F2" s="287" t="s">
        <v>20</v>
      </c>
      <c r="G2" s="287" t="s">
        <v>6</v>
      </c>
      <c r="H2" s="287" t="s">
        <v>27</v>
      </c>
      <c r="I2" s="287" t="s">
        <v>3</v>
      </c>
      <c r="J2" s="287"/>
      <c r="K2" s="287"/>
      <c r="L2" s="287"/>
      <c r="M2" s="225" t="s">
        <v>7</v>
      </c>
      <c r="N2" s="225"/>
      <c r="O2" s="225"/>
      <c r="P2" s="225"/>
      <c r="Q2" s="225"/>
      <c r="R2" s="225"/>
    </row>
    <row r="3" spans="1:18" ht="56.25" x14ac:dyDescent="0.25">
      <c r="A3" s="287"/>
      <c r="B3" s="233"/>
      <c r="C3" s="233"/>
      <c r="D3" s="233"/>
      <c r="E3" s="233"/>
      <c r="F3" s="287"/>
      <c r="G3" s="287"/>
      <c r="H3" s="287"/>
      <c r="I3" s="127" t="s">
        <v>0</v>
      </c>
      <c r="J3" s="127" t="s">
        <v>1</v>
      </c>
      <c r="K3" s="127" t="s">
        <v>2</v>
      </c>
      <c r="L3" s="127" t="s">
        <v>4</v>
      </c>
      <c r="M3" s="124" t="s">
        <v>8</v>
      </c>
      <c r="N3" s="124" t="s">
        <v>29</v>
      </c>
      <c r="O3" s="124" t="s">
        <v>30</v>
      </c>
      <c r="P3" s="124" t="s">
        <v>9</v>
      </c>
      <c r="Q3" s="124" t="s">
        <v>11</v>
      </c>
      <c r="R3" s="149" t="s">
        <v>12</v>
      </c>
    </row>
    <row r="4" spans="1:18" s="3" customFormat="1" ht="75" customHeight="1" x14ac:dyDescent="0.3">
      <c r="A4" s="269">
        <v>1</v>
      </c>
      <c r="B4" s="269" t="s">
        <v>76</v>
      </c>
      <c r="C4" s="269" t="s">
        <v>77</v>
      </c>
      <c r="D4" s="269" t="s">
        <v>21</v>
      </c>
      <c r="E4" s="269" t="s">
        <v>50</v>
      </c>
      <c r="F4" s="20" t="s">
        <v>277</v>
      </c>
      <c r="G4" s="19">
        <v>1.1200000000000001</v>
      </c>
      <c r="H4" s="21">
        <f>I4+J4+K4+L4</f>
        <v>27000</v>
      </c>
      <c r="I4" s="21">
        <v>27000</v>
      </c>
      <c r="J4" s="21">
        <v>0</v>
      </c>
      <c r="K4" s="21">
        <v>0</v>
      </c>
      <c r="L4" s="21">
        <v>0</v>
      </c>
      <c r="M4" s="269" t="s">
        <v>123</v>
      </c>
      <c r="N4" s="20" t="s">
        <v>124</v>
      </c>
      <c r="O4" s="20"/>
      <c r="P4" s="21">
        <v>26595</v>
      </c>
      <c r="Q4" s="283" t="s">
        <v>18</v>
      </c>
      <c r="R4" s="284" t="s">
        <v>67</v>
      </c>
    </row>
    <row r="5" spans="1:18" s="3" customFormat="1" ht="63.75" customHeight="1" x14ac:dyDescent="0.3">
      <c r="A5" s="269"/>
      <c r="B5" s="269"/>
      <c r="C5" s="269"/>
      <c r="D5" s="269"/>
      <c r="E5" s="269"/>
      <c r="F5" s="20" t="s">
        <v>278</v>
      </c>
      <c r="G5" s="19">
        <v>0.88</v>
      </c>
      <c r="H5" s="21">
        <f t="shared" ref="H5:H6" si="0">I5+J5+K5+L5</f>
        <v>23000</v>
      </c>
      <c r="I5" s="21">
        <v>23000</v>
      </c>
      <c r="J5" s="21">
        <v>0</v>
      </c>
      <c r="K5" s="21">
        <v>0</v>
      </c>
      <c r="L5" s="21">
        <v>0</v>
      </c>
      <c r="M5" s="269"/>
      <c r="N5" s="20" t="s">
        <v>124</v>
      </c>
      <c r="O5" s="20"/>
      <c r="P5" s="21">
        <v>22655</v>
      </c>
      <c r="Q5" s="283"/>
      <c r="R5" s="284"/>
    </row>
    <row r="6" spans="1:18" s="5" customFormat="1" ht="82.5" customHeight="1" x14ac:dyDescent="0.3">
      <c r="A6" s="269"/>
      <c r="B6" s="269"/>
      <c r="C6" s="269"/>
      <c r="D6" s="269"/>
      <c r="E6" s="269"/>
      <c r="F6" s="20" t="s">
        <v>279</v>
      </c>
      <c r="G6" s="19">
        <v>0.64</v>
      </c>
      <c r="H6" s="21">
        <f t="shared" si="0"/>
        <v>20000</v>
      </c>
      <c r="I6" s="21">
        <v>20000</v>
      </c>
      <c r="J6" s="21">
        <v>0</v>
      </c>
      <c r="K6" s="21">
        <v>0</v>
      </c>
      <c r="L6" s="21">
        <v>0</v>
      </c>
      <c r="M6" s="269"/>
      <c r="N6" s="20" t="s">
        <v>124</v>
      </c>
      <c r="O6" s="20"/>
      <c r="P6" s="21">
        <v>19700</v>
      </c>
      <c r="Q6" s="283"/>
      <c r="R6" s="284"/>
    </row>
    <row r="7" spans="1:18" s="4" customFormat="1" x14ac:dyDescent="0.3">
      <c r="A7" s="277"/>
      <c r="B7" s="277"/>
      <c r="C7" s="277"/>
      <c r="D7" s="277"/>
      <c r="E7" s="277"/>
      <c r="F7" s="277"/>
      <c r="G7" s="130"/>
      <c r="H7" s="173">
        <f>SUM(H4:H6)</f>
        <v>70000</v>
      </c>
      <c r="I7" s="173">
        <f>SUM(I4:I6)</f>
        <v>70000</v>
      </c>
      <c r="J7" s="173">
        <v>0</v>
      </c>
      <c r="K7" s="173">
        <v>0</v>
      </c>
      <c r="L7" s="173">
        <v>0</v>
      </c>
      <c r="M7" s="130"/>
      <c r="N7" s="130"/>
      <c r="O7" s="130"/>
      <c r="P7" s="173">
        <f>SUM(P4:P6)</f>
        <v>68950</v>
      </c>
      <c r="Q7" s="174"/>
      <c r="R7" s="180"/>
    </row>
    <row r="8" spans="1:18" ht="56.25" customHeight="1" x14ac:dyDescent="0.25">
      <c r="A8" s="271">
        <v>2</v>
      </c>
      <c r="B8" s="280" t="s">
        <v>80</v>
      </c>
      <c r="C8" s="279" t="s">
        <v>78</v>
      </c>
      <c r="D8" s="279" t="s">
        <v>22</v>
      </c>
      <c r="E8" s="279" t="s">
        <v>49</v>
      </c>
      <c r="F8" s="280" t="s">
        <v>26</v>
      </c>
      <c r="G8" s="273"/>
      <c r="H8" s="272">
        <v>0</v>
      </c>
      <c r="I8" s="272">
        <v>0</v>
      </c>
      <c r="J8" s="272">
        <v>0</v>
      </c>
      <c r="K8" s="272">
        <v>0</v>
      </c>
      <c r="L8" s="272">
        <v>0</v>
      </c>
      <c r="M8" s="279" t="s">
        <v>125</v>
      </c>
      <c r="N8" s="278"/>
      <c r="O8" s="278"/>
      <c r="P8" s="285"/>
      <c r="Q8" s="278"/>
      <c r="R8" s="289"/>
    </row>
    <row r="9" spans="1:18" ht="18.75" customHeight="1" x14ac:dyDescent="0.25">
      <c r="A9" s="271"/>
      <c r="B9" s="280"/>
      <c r="C9" s="279"/>
      <c r="D9" s="279"/>
      <c r="E9" s="279"/>
      <c r="F9" s="280"/>
      <c r="G9" s="273"/>
      <c r="H9" s="272"/>
      <c r="I9" s="272"/>
      <c r="J9" s="272"/>
      <c r="K9" s="272"/>
      <c r="L9" s="272"/>
      <c r="M9" s="279"/>
      <c r="N9" s="278"/>
      <c r="O9" s="278"/>
      <c r="P9" s="285"/>
      <c r="Q9" s="278"/>
      <c r="R9" s="289"/>
    </row>
    <row r="10" spans="1:18" ht="57.75" customHeight="1" x14ac:dyDescent="0.25">
      <c r="A10" s="271"/>
      <c r="B10" s="280"/>
      <c r="C10" s="279"/>
      <c r="D10" s="279"/>
      <c r="E10" s="279"/>
      <c r="F10" s="280"/>
      <c r="G10" s="273"/>
      <c r="H10" s="272"/>
      <c r="I10" s="272"/>
      <c r="J10" s="272"/>
      <c r="K10" s="272"/>
      <c r="L10" s="272"/>
      <c r="M10" s="279"/>
      <c r="N10" s="278"/>
      <c r="O10" s="278"/>
      <c r="P10" s="285"/>
      <c r="Q10" s="278"/>
      <c r="R10" s="289"/>
    </row>
    <row r="11" spans="1:18" ht="52.5" customHeight="1" x14ac:dyDescent="0.25">
      <c r="A11" s="269">
        <v>3</v>
      </c>
      <c r="B11" s="275" t="s">
        <v>79</v>
      </c>
      <c r="C11" s="275" t="s">
        <v>82</v>
      </c>
      <c r="D11" s="275" t="s">
        <v>38</v>
      </c>
      <c r="E11" s="275" t="s">
        <v>276</v>
      </c>
      <c r="F11" s="20" t="s">
        <v>249</v>
      </c>
      <c r="G11" s="268"/>
      <c r="H11" s="274">
        <f>I11+J11+K11+L11</f>
        <v>19798.900000000001</v>
      </c>
      <c r="I11" s="274">
        <v>16928.099999999999</v>
      </c>
      <c r="J11" s="274">
        <v>890.9</v>
      </c>
      <c r="K11" s="274">
        <v>1979.9</v>
      </c>
      <c r="L11" s="276">
        <v>0</v>
      </c>
      <c r="M11" s="20" t="s">
        <v>256</v>
      </c>
      <c r="N11" s="185">
        <v>44392</v>
      </c>
      <c r="O11" s="269"/>
      <c r="P11" s="21">
        <v>3124.3584900000001</v>
      </c>
      <c r="Q11" s="275" t="s">
        <v>39</v>
      </c>
      <c r="R11" s="288" t="s">
        <v>275</v>
      </c>
    </row>
    <row r="12" spans="1:18" ht="67.5" customHeight="1" x14ac:dyDescent="0.25">
      <c r="A12" s="269"/>
      <c r="B12" s="275"/>
      <c r="C12" s="275"/>
      <c r="D12" s="275"/>
      <c r="E12" s="275"/>
      <c r="F12" s="20" t="s">
        <v>250</v>
      </c>
      <c r="G12" s="268"/>
      <c r="H12" s="274"/>
      <c r="I12" s="274"/>
      <c r="J12" s="274"/>
      <c r="K12" s="274"/>
      <c r="L12" s="276"/>
      <c r="M12" s="20" t="s">
        <v>257</v>
      </c>
      <c r="N12" s="185">
        <v>44392</v>
      </c>
      <c r="O12" s="269"/>
      <c r="P12" s="21">
        <v>12105.696620000001</v>
      </c>
      <c r="Q12" s="275"/>
      <c r="R12" s="288"/>
    </row>
    <row r="13" spans="1:18" ht="75.75" customHeight="1" x14ac:dyDescent="0.25">
      <c r="A13" s="269"/>
      <c r="B13" s="275"/>
      <c r="C13" s="275"/>
      <c r="D13" s="275"/>
      <c r="E13" s="275"/>
      <c r="F13" s="20" t="s">
        <v>251</v>
      </c>
      <c r="G13" s="268"/>
      <c r="H13" s="274"/>
      <c r="I13" s="274"/>
      <c r="J13" s="274"/>
      <c r="K13" s="274"/>
      <c r="L13" s="276"/>
      <c r="M13" s="20" t="s">
        <v>258</v>
      </c>
      <c r="N13" s="185">
        <v>44392</v>
      </c>
      <c r="O13" s="269"/>
      <c r="P13" s="21">
        <v>4372.6243999999997</v>
      </c>
      <c r="Q13" s="275"/>
      <c r="R13" s="288"/>
    </row>
    <row r="14" spans="1:18" ht="86.25" customHeight="1" x14ac:dyDescent="0.25">
      <c r="A14" s="269"/>
      <c r="B14" s="275"/>
      <c r="C14" s="275"/>
      <c r="D14" s="275"/>
      <c r="E14" s="275"/>
      <c r="F14" s="20" t="s">
        <v>252</v>
      </c>
      <c r="G14" s="268"/>
      <c r="H14" s="274"/>
      <c r="I14" s="274"/>
      <c r="J14" s="274"/>
      <c r="K14" s="274"/>
      <c r="L14" s="276"/>
      <c r="M14" s="20" t="s">
        <v>259</v>
      </c>
      <c r="N14" s="185">
        <v>44392</v>
      </c>
      <c r="O14" s="269"/>
      <c r="P14" s="21">
        <v>2328.1487699999998</v>
      </c>
      <c r="Q14" s="275"/>
      <c r="R14" s="288"/>
    </row>
    <row r="15" spans="1:18" ht="63.75" customHeight="1" x14ac:dyDescent="0.25">
      <c r="A15" s="269"/>
      <c r="B15" s="275"/>
      <c r="C15" s="275"/>
      <c r="D15" s="275"/>
      <c r="E15" s="275"/>
      <c r="F15" s="20" t="s">
        <v>253</v>
      </c>
      <c r="G15" s="268"/>
      <c r="H15" s="274"/>
      <c r="I15" s="274"/>
      <c r="J15" s="274"/>
      <c r="K15" s="274"/>
      <c r="L15" s="276"/>
      <c r="M15" s="20" t="s">
        <v>260</v>
      </c>
      <c r="N15" s="185">
        <v>44392</v>
      </c>
      <c r="O15" s="269"/>
      <c r="P15" s="21">
        <v>1151.46165</v>
      </c>
      <c r="Q15" s="275"/>
      <c r="R15" s="288"/>
    </row>
    <row r="16" spans="1:18" ht="6" hidden="1" customHeight="1" x14ac:dyDescent="0.25">
      <c r="A16" s="269"/>
      <c r="B16" s="275"/>
      <c r="C16" s="275"/>
      <c r="D16" s="275"/>
      <c r="E16" s="275"/>
      <c r="F16" s="20" t="s">
        <v>254</v>
      </c>
      <c r="G16" s="268"/>
      <c r="H16" s="274"/>
      <c r="I16" s="274"/>
      <c r="J16" s="274"/>
      <c r="K16" s="274"/>
      <c r="L16" s="276"/>
      <c r="M16" s="20"/>
      <c r="N16" s="185"/>
      <c r="O16" s="269"/>
      <c r="P16" s="186"/>
      <c r="Q16" s="275"/>
      <c r="R16" s="288"/>
    </row>
    <row r="17" spans="1:18" ht="0.75" hidden="1" customHeight="1" x14ac:dyDescent="0.25">
      <c r="A17" s="269"/>
      <c r="B17" s="275"/>
      <c r="C17" s="275"/>
      <c r="D17" s="275"/>
      <c r="E17" s="275"/>
      <c r="F17" s="122"/>
      <c r="G17" s="268"/>
      <c r="H17" s="274"/>
      <c r="I17" s="274"/>
      <c r="J17" s="274"/>
      <c r="K17" s="274"/>
      <c r="L17" s="276"/>
      <c r="M17" s="20"/>
      <c r="N17" s="185"/>
      <c r="O17" s="269"/>
      <c r="P17" s="186"/>
      <c r="Q17" s="275"/>
      <c r="R17" s="288"/>
    </row>
    <row r="18" spans="1:18" ht="49.5" customHeight="1" x14ac:dyDescent="0.25">
      <c r="A18" s="269"/>
      <c r="B18" s="275"/>
      <c r="C18" s="275"/>
      <c r="D18" s="275"/>
      <c r="E18" s="275"/>
      <c r="F18" s="20" t="s">
        <v>255</v>
      </c>
      <c r="G18" s="268"/>
      <c r="H18" s="274"/>
      <c r="I18" s="274"/>
      <c r="J18" s="274"/>
      <c r="K18" s="274"/>
      <c r="L18" s="276"/>
      <c r="M18" s="20"/>
      <c r="N18" s="185"/>
      <c r="O18" s="269"/>
      <c r="P18" s="186"/>
      <c r="Q18" s="275"/>
      <c r="R18" s="288"/>
    </row>
    <row r="19" spans="1:18" ht="15.75" customHeight="1" x14ac:dyDescent="0.25">
      <c r="A19" s="269">
        <v>4</v>
      </c>
      <c r="B19" s="275" t="s">
        <v>166</v>
      </c>
      <c r="C19" s="275" t="s">
        <v>81</v>
      </c>
      <c r="D19" s="275" t="s">
        <v>28</v>
      </c>
      <c r="E19" s="275" t="s">
        <v>281</v>
      </c>
      <c r="F19" s="269" t="s">
        <v>26</v>
      </c>
      <c r="G19" s="268"/>
      <c r="H19" s="274">
        <f>I19+J19</f>
        <v>21034.633460000001</v>
      </c>
      <c r="I19" s="276">
        <v>19689.841609999999</v>
      </c>
      <c r="J19" s="276">
        <v>1344.7918500000001</v>
      </c>
      <c r="K19" s="274">
        <v>0</v>
      </c>
      <c r="L19" s="274">
        <v>0</v>
      </c>
      <c r="M19" s="268"/>
      <c r="N19" s="268"/>
      <c r="O19" s="268"/>
      <c r="P19" s="268"/>
      <c r="Q19" s="275" t="s">
        <v>45</v>
      </c>
      <c r="R19" s="269" t="s">
        <v>282</v>
      </c>
    </row>
    <row r="20" spans="1:18" ht="15.75" customHeight="1" x14ac:dyDescent="0.25">
      <c r="A20" s="269"/>
      <c r="B20" s="275"/>
      <c r="C20" s="275"/>
      <c r="D20" s="275"/>
      <c r="E20" s="275"/>
      <c r="F20" s="269"/>
      <c r="G20" s="268"/>
      <c r="H20" s="274"/>
      <c r="I20" s="276"/>
      <c r="J20" s="276"/>
      <c r="K20" s="274"/>
      <c r="L20" s="274"/>
      <c r="M20" s="268"/>
      <c r="N20" s="268"/>
      <c r="O20" s="268"/>
      <c r="P20" s="268"/>
      <c r="Q20" s="275"/>
      <c r="R20" s="269"/>
    </row>
    <row r="21" spans="1:18" ht="15.75" customHeight="1" x14ac:dyDescent="0.25">
      <c r="A21" s="269"/>
      <c r="B21" s="275"/>
      <c r="C21" s="275"/>
      <c r="D21" s="275"/>
      <c r="E21" s="275"/>
      <c r="F21" s="269"/>
      <c r="G21" s="268"/>
      <c r="H21" s="274"/>
      <c r="I21" s="276"/>
      <c r="J21" s="276"/>
      <c r="K21" s="274"/>
      <c r="L21" s="274"/>
      <c r="M21" s="268"/>
      <c r="N21" s="268"/>
      <c r="O21" s="268"/>
      <c r="P21" s="268"/>
      <c r="Q21" s="275"/>
      <c r="R21" s="269"/>
    </row>
    <row r="22" spans="1:18" ht="15.75" customHeight="1" x14ac:dyDescent="0.25">
      <c r="A22" s="269"/>
      <c r="B22" s="275"/>
      <c r="C22" s="275"/>
      <c r="D22" s="275"/>
      <c r="E22" s="275"/>
      <c r="F22" s="269"/>
      <c r="G22" s="268"/>
      <c r="H22" s="274"/>
      <c r="I22" s="276"/>
      <c r="J22" s="276"/>
      <c r="K22" s="274"/>
      <c r="L22" s="274"/>
      <c r="M22" s="268"/>
      <c r="N22" s="268"/>
      <c r="O22" s="268"/>
      <c r="P22" s="268"/>
      <c r="Q22" s="275"/>
      <c r="R22" s="269"/>
    </row>
    <row r="23" spans="1:18" ht="27" customHeight="1" x14ac:dyDescent="0.25">
      <c r="A23" s="269"/>
      <c r="B23" s="275"/>
      <c r="C23" s="275"/>
      <c r="D23" s="275"/>
      <c r="E23" s="275"/>
      <c r="F23" s="269"/>
      <c r="G23" s="268"/>
      <c r="H23" s="274"/>
      <c r="I23" s="276"/>
      <c r="J23" s="276"/>
      <c r="K23" s="274"/>
      <c r="L23" s="274"/>
      <c r="M23" s="268"/>
      <c r="N23" s="268"/>
      <c r="O23" s="268"/>
      <c r="P23" s="268"/>
      <c r="Q23" s="275"/>
      <c r="R23" s="269"/>
    </row>
    <row r="24" spans="1:18" ht="18.75" customHeight="1" x14ac:dyDescent="0.25">
      <c r="A24" s="269"/>
      <c r="B24" s="275"/>
      <c r="C24" s="275"/>
      <c r="D24" s="275"/>
      <c r="E24" s="275"/>
      <c r="F24" s="269"/>
      <c r="G24" s="268"/>
      <c r="H24" s="274"/>
      <c r="I24" s="276"/>
      <c r="J24" s="276"/>
      <c r="K24" s="274"/>
      <c r="L24" s="274"/>
      <c r="M24" s="268"/>
      <c r="N24" s="268"/>
      <c r="O24" s="268"/>
      <c r="P24" s="268"/>
      <c r="Q24" s="275"/>
      <c r="R24" s="269"/>
    </row>
    <row r="25" spans="1:18" ht="18.75" customHeight="1" x14ac:dyDescent="0.25">
      <c r="A25" s="269"/>
      <c r="B25" s="275"/>
      <c r="C25" s="275"/>
      <c r="D25" s="275"/>
      <c r="E25" s="275"/>
      <c r="F25" s="269"/>
      <c r="G25" s="268"/>
      <c r="H25" s="274"/>
      <c r="I25" s="276"/>
      <c r="J25" s="276"/>
      <c r="K25" s="274"/>
      <c r="L25" s="274"/>
      <c r="M25" s="268"/>
      <c r="N25" s="268"/>
      <c r="O25" s="268"/>
      <c r="P25" s="268"/>
      <c r="Q25" s="275"/>
      <c r="R25" s="269"/>
    </row>
    <row r="26" spans="1:18" ht="5.25" customHeight="1" x14ac:dyDescent="0.25">
      <c r="A26" s="269"/>
      <c r="B26" s="275"/>
      <c r="C26" s="275"/>
      <c r="D26" s="275"/>
      <c r="E26" s="275"/>
      <c r="F26" s="269"/>
      <c r="G26" s="268"/>
      <c r="H26" s="274"/>
      <c r="I26" s="276"/>
      <c r="J26" s="276"/>
      <c r="K26" s="274"/>
      <c r="L26" s="274"/>
      <c r="M26" s="268"/>
      <c r="N26" s="268"/>
      <c r="O26" s="268"/>
      <c r="P26" s="268"/>
      <c r="Q26" s="275"/>
      <c r="R26" s="269"/>
    </row>
    <row r="27" spans="1:18" ht="6" hidden="1" customHeight="1" x14ac:dyDescent="0.25">
      <c r="A27" s="269"/>
      <c r="B27" s="275"/>
      <c r="C27" s="275"/>
      <c r="D27" s="275"/>
      <c r="E27" s="275"/>
      <c r="F27" s="269"/>
      <c r="G27" s="268"/>
      <c r="H27" s="274"/>
      <c r="I27" s="276"/>
      <c r="J27" s="276"/>
      <c r="K27" s="274"/>
      <c r="L27" s="274"/>
      <c r="M27" s="268"/>
      <c r="N27" s="268"/>
      <c r="O27" s="268"/>
      <c r="P27" s="268"/>
      <c r="Q27" s="275"/>
      <c r="R27" s="269"/>
    </row>
    <row r="28" spans="1:18" ht="18.75" hidden="1" customHeight="1" x14ac:dyDescent="0.25">
      <c r="A28" s="269"/>
      <c r="B28" s="275"/>
      <c r="C28" s="275"/>
      <c r="D28" s="275"/>
      <c r="E28" s="275"/>
      <c r="F28" s="269"/>
      <c r="G28" s="268"/>
      <c r="H28" s="274"/>
      <c r="I28" s="276"/>
      <c r="J28" s="276"/>
      <c r="K28" s="274"/>
      <c r="L28" s="274"/>
      <c r="M28" s="268"/>
      <c r="N28" s="268"/>
      <c r="O28" s="268"/>
      <c r="P28" s="268"/>
      <c r="Q28" s="275"/>
      <c r="R28" s="269"/>
    </row>
    <row r="29" spans="1:18" ht="18.75" hidden="1" customHeight="1" x14ac:dyDescent="0.25">
      <c r="A29" s="269"/>
      <c r="B29" s="275"/>
      <c r="C29" s="275"/>
      <c r="D29" s="275"/>
      <c r="E29" s="275"/>
      <c r="F29" s="269"/>
      <c r="G29" s="268"/>
      <c r="H29" s="274"/>
      <c r="I29" s="276"/>
      <c r="J29" s="276"/>
      <c r="K29" s="274"/>
      <c r="L29" s="274"/>
      <c r="M29" s="268"/>
      <c r="N29" s="268"/>
      <c r="O29" s="268"/>
      <c r="P29" s="268"/>
      <c r="Q29" s="275"/>
      <c r="R29" s="269"/>
    </row>
    <row r="30" spans="1:18" ht="18.75" hidden="1" customHeight="1" x14ac:dyDescent="0.25">
      <c r="A30" s="269"/>
      <c r="B30" s="275"/>
      <c r="C30" s="275"/>
      <c r="D30" s="275"/>
      <c r="E30" s="275"/>
      <c r="F30" s="269"/>
      <c r="G30" s="268"/>
      <c r="H30" s="274"/>
      <c r="I30" s="276"/>
      <c r="J30" s="276"/>
      <c r="K30" s="274"/>
      <c r="L30" s="274"/>
      <c r="M30" s="268"/>
      <c r="N30" s="268"/>
      <c r="O30" s="268"/>
      <c r="P30" s="268"/>
      <c r="Q30" s="275"/>
      <c r="R30" s="269"/>
    </row>
    <row r="31" spans="1:18" ht="22.5" hidden="1" customHeight="1" x14ac:dyDescent="0.25">
      <c r="A31" s="269"/>
      <c r="B31" s="275"/>
      <c r="C31" s="275"/>
      <c r="D31" s="275"/>
      <c r="E31" s="275"/>
      <c r="F31" s="269"/>
      <c r="G31" s="268"/>
      <c r="H31" s="274"/>
      <c r="I31" s="276"/>
      <c r="J31" s="276"/>
      <c r="K31" s="274"/>
      <c r="L31" s="274"/>
      <c r="M31" s="268"/>
      <c r="N31" s="268"/>
      <c r="O31" s="268"/>
      <c r="P31" s="268"/>
      <c r="Q31" s="275"/>
      <c r="R31" s="269"/>
    </row>
    <row r="32" spans="1:18" ht="17.25" hidden="1" customHeight="1" x14ac:dyDescent="0.25">
      <c r="A32" s="269"/>
      <c r="B32" s="275"/>
      <c r="C32" s="275"/>
      <c r="D32" s="275"/>
      <c r="E32" s="275"/>
      <c r="F32" s="269"/>
      <c r="G32" s="268"/>
      <c r="H32" s="274"/>
      <c r="I32" s="276"/>
      <c r="J32" s="276"/>
      <c r="K32" s="274"/>
      <c r="L32" s="274"/>
      <c r="M32" s="268"/>
      <c r="N32" s="268"/>
      <c r="O32" s="268"/>
      <c r="P32" s="268"/>
      <c r="Q32" s="275"/>
      <c r="R32" s="269"/>
    </row>
    <row r="33" spans="1:20" ht="16.5" hidden="1" customHeight="1" x14ac:dyDescent="0.25">
      <c r="A33" s="269"/>
      <c r="B33" s="275"/>
      <c r="C33" s="275"/>
      <c r="D33" s="275"/>
      <c r="E33" s="275"/>
      <c r="F33" s="269"/>
      <c r="G33" s="268"/>
      <c r="H33" s="274"/>
      <c r="I33" s="276"/>
      <c r="J33" s="276"/>
      <c r="K33" s="274"/>
      <c r="L33" s="274"/>
      <c r="M33" s="268"/>
      <c r="N33" s="268"/>
      <c r="O33" s="268"/>
      <c r="P33" s="268"/>
      <c r="Q33" s="275"/>
      <c r="R33" s="269"/>
    </row>
    <row r="34" spans="1:20" ht="25.5" customHeight="1" x14ac:dyDescent="0.25">
      <c r="A34" s="269"/>
      <c r="B34" s="275"/>
      <c r="C34" s="275"/>
      <c r="D34" s="275"/>
      <c r="E34" s="275"/>
      <c r="F34" s="269"/>
      <c r="G34" s="268"/>
      <c r="H34" s="274"/>
      <c r="I34" s="276"/>
      <c r="J34" s="276"/>
      <c r="K34" s="274"/>
      <c r="L34" s="274"/>
      <c r="M34" s="268"/>
      <c r="N34" s="268"/>
      <c r="O34" s="268"/>
      <c r="P34" s="268"/>
      <c r="Q34" s="275"/>
      <c r="R34" s="269"/>
    </row>
    <row r="35" spans="1:20" ht="54.75" customHeight="1" x14ac:dyDescent="0.25">
      <c r="A35" s="269"/>
      <c r="B35" s="275"/>
      <c r="C35" s="275"/>
      <c r="D35" s="275"/>
      <c r="E35" s="275"/>
      <c r="F35" s="269"/>
      <c r="G35" s="268"/>
      <c r="H35" s="274"/>
      <c r="I35" s="276"/>
      <c r="J35" s="276"/>
      <c r="K35" s="274"/>
      <c r="L35" s="274"/>
      <c r="M35" s="268"/>
      <c r="N35" s="268"/>
      <c r="O35" s="268"/>
      <c r="P35" s="268"/>
      <c r="Q35" s="275"/>
      <c r="R35" s="269"/>
    </row>
    <row r="36" spans="1:20" s="85" customFormat="1" ht="35.25" customHeight="1" x14ac:dyDescent="0.25">
      <c r="A36" s="282" t="s">
        <v>164</v>
      </c>
      <c r="B36" s="282"/>
      <c r="C36" s="282"/>
      <c r="D36" s="282"/>
      <c r="E36" s="282"/>
      <c r="F36" s="282"/>
      <c r="G36" s="282"/>
      <c r="H36" s="175">
        <f>H19+H11++H8</f>
        <v>40833.533460000006</v>
      </c>
      <c r="I36" s="175">
        <f t="shared" ref="I36:L36" si="1">I19+I11++I8</f>
        <v>36617.941609999994</v>
      </c>
      <c r="J36" s="175">
        <f t="shared" si="1"/>
        <v>2235.6918500000002</v>
      </c>
      <c r="K36" s="175">
        <f t="shared" si="1"/>
        <v>1979.9</v>
      </c>
      <c r="L36" s="175">
        <f t="shared" si="1"/>
        <v>0</v>
      </c>
      <c r="M36" s="175"/>
      <c r="N36" s="175"/>
      <c r="O36" s="175"/>
      <c r="P36" s="175">
        <f t="shared" ref="P36" si="2">P19+P11+P7</f>
        <v>72074.358489999999</v>
      </c>
      <c r="Q36" s="176"/>
      <c r="R36" s="184"/>
    </row>
    <row r="37" spans="1:20" s="85" customFormat="1" ht="35.25" customHeight="1" x14ac:dyDescent="0.25">
      <c r="A37" s="282" t="s">
        <v>167</v>
      </c>
      <c r="B37" s="282"/>
      <c r="C37" s="282"/>
      <c r="D37" s="282"/>
      <c r="E37" s="282"/>
      <c r="F37" s="282"/>
      <c r="G37" s="282"/>
      <c r="H37" s="282"/>
      <c r="I37" s="282"/>
      <c r="J37" s="282"/>
      <c r="K37" s="282"/>
      <c r="L37" s="282"/>
      <c r="M37" s="282"/>
      <c r="N37" s="282"/>
      <c r="O37" s="282"/>
      <c r="P37" s="282"/>
      <c r="Q37" s="282"/>
      <c r="R37" s="282"/>
    </row>
    <row r="38" spans="1:20" ht="187.5" customHeight="1" x14ac:dyDescent="0.3">
      <c r="A38" s="269">
        <v>5</v>
      </c>
      <c r="B38" s="275" t="s">
        <v>95</v>
      </c>
      <c r="C38" s="275" t="s">
        <v>91</v>
      </c>
      <c r="D38" s="281" t="s">
        <v>91</v>
      </c>
      <c r="E38" s="177" t="s">
        <v>267</v>
      </c>
      <c r="F38" s="177" t="s">
        <v>162</v>
      </c>
      <c r="G38" s="177"/>
      <c r="H38" s="187">
        <f>I38+J38+K38+L38</f>
        <v>3994.2855999999997</v>
      </c>
      <c r="I38" s="128">
        <v>0</v>
      </c>
      <c r="J38" s="187">
        <v>3754.5855999999999</v>
      </c>
      <c r="K38" s="128">
        <v>239.7</v>
      </c>
      <c r="L38" s="128">
        <v>0</v>
      </c>
      <c r="M38" s="177" t="s">
        <v>269</v>
      </c>
      <c r="N38" s="188"/>
      <c r="O38" s="123"/>
      <c r="P38" s="123"/>
      <c r="Q38" s="126" t="s">
        <v>271</v>
      </c>
      <c r="R38" s="189" t="s">
        <v>272</v>
      </c>
      <c r="S38" s="143"/>
      <c r="T38" s="144"/>
    </row>
    <row r="39" spans="1:20" ht="133.5" customHeight="1" x14ac:dyDescent="0.3">
      <c r="A39" s="269"/>
      <c r="B39" s="275"/>
      <c r="C39" s="275"/>
      <c r="D39" s="281"/>
      <c r="E39" s="177" t="s">
        <v>266</v>
      </c>
      <c r="F39" s="174" t="s">
        <v>268</v>
      </c>
      <c r="G39" s="177"/>
      <c r="H39" s="129">
        <v>0</v>
      </c>
      <c r="I39" s="129">
        <v>0</v>
      </c>
      <c r="J39" s="129">
        <v>0</v>
      </c>
      <c r="K39" s="129">
        <v>0</v>
      </c>
      <c r="L39" s="129">
        <v>0</v>
      </c>
      <c r="M39" s="126" t="s">
        <v>270</v>
      </c>
      <c r="N39" s="126"/>
      <c r="O39" s="123"/>
      <c r="P39" s="123"/>
      <c r="Q39" s="126" t="s">
        <v>271</v>
      </c>
      <c r="R39" s="189" t="s">
        <v>273</v>
      </c>
      <c r="S39" s="143"/>
      <c r="T39" s="144"/>
    </row>
    <row r="40" spans="1:20" ht="84" customHeight="1" x14ac:dyDescent="0.3">
      <c r="A40" s="269"/>
      <c r="B40" s="275"/>
      <c r="C40" s="125" t="s">
        <v>165</v>
      </c>
      <c r="D40" s="190" t="str">
        <f>'[1]2020'!$C$50</f>
        <v>ФП «Творческие люди»</v>
      </c>
      <c r="E40" s="177" t="s">
        <v>163</v>
      </c>
      <c r="F40" s="177" t="s">
        <v>115</v>
      </c>
      <c r="G40" s="177"/>
      <c r="H40" s="129">
        <v>0</v>
      </c>
      <c r="I40" s="129">
        <v>0</v>
      </c>
      <c r="J40" s="129">
        <v>0</v>
      </c>
      <c r="K40" s="129">
        <v>0</v>
      </c>
      <c r="L40" s="129">
        <v>0</v>
      </c>
      <c r="M40" s="128"/>
      <c r="N40" s="123"/>
      <c r="O40" s="123"/>
      <c r="P40" s="123"/>
      <c r="Q40" s="123"/>
      <c r="R40" s="189"/>
      <c r="S40" s="143"/>
      <c r="T40" s="144"/>
    </row>
    <row r="41" spans="1:20" ht="212.25" customHeight="1" x14ac:dyDescent="0.3">
      <c r="A41" s="177">
        <v>6</v>
      </c>
      <c r="B41" s="125" t="s">
        <v>97</v>
      </c>
      <c r="C41" s="125" t="s">
        <v>98</v>
      </c>
      <c r="D41" s="177" t="s">
        <v>126</v>
      </c>
      <c r="E41" s="177" t="s">
        <v>284</v>
      </c>
      <c r="F41" s="131" t="s">
        <v>26</v>
      </c>
      <c r="G41" s="131"/>
      <c r="H41" s="128">
        <f>I41+J41+K41+L41</f>
        <v>1486.528</v>
      </c>
      <c r="I41" s="129">
        <v>0</v>
      </c>
      <c r="J41" s="129">
        <v>0</v>
      </c>
      <c r="K41" s="128">
        <v>1486.528</v>
      </c>
      <c r="L41" s="128">
        <v>0</v>
      </c>
      <c r="M41" s="123"/>
      <c r="N41" s="123"/>
      <c r="O41" s="123"/>
      <c r="P41" s="123"/>
      <c r="Q41" s="191" t="s">
        <v>127</v>
      </c>
      <c r="R41" s="192" t="s">
        <v>128</v>
      </c>
    </row>
    <row r="42" spans="1:20" ht="148.5" customHeight="1" x14ac:dyDescent="0.3">
      <c r="A42" s="271">
        <v>7</v>
      </c>
      <c r="B42" s="269" t="s">
        <v>170</v>
      </c>
      <c r="C42" s="269" t="s">
        <v>288</v>
      </c>
      <c r="D42" s="269" t="s">
        <v>168</v>
      </c>
      <c r="E42" s="180" t="s">
        <v>285</v>
      </c>
      <c r="F42" s="131" t="s">
        <v>26</v>
      </c>
      <c r="G42" s="181"/>
      <c r="H42" s="181">
        <v>800</v>
      </c>
      <c r="I42" s="129">
        <v>0</v>
      </c>
      <c r="J42" s="129">
        <v>0</v>
      </c>
      <c r="K42" s="181">
        <v>800</v>
      </c>
      <c r="L42" s="129">
        <v>0</v>
      </c>
      <c r="M42" s="10"/>
      <c r="N42" s="126" t="s">
        <v>265</v>
      </c>
      <c r="O42" s="10"/>
      <c r="P42" s="269"/>
      <c r="Q42" s="269" t="s">
        <v>169</v>
      </c>
      <c r="R42" s="20" t="s">
        <v>286</v>
      </c>
    </row>
    <row r="43" spans="1:20" ht="224.25" customHeight="1" x14ac:dyDescent="0.3">
      <c r="A43" s="271"/>
      <c r="B43" s="270"/>
      <c r="C43" s="270"/>
      <c r="D43" s="269"/>
      <c r="E43" s="180" t="s">
        <v>287</v>
      </c>
      <c r="F43" s="131" t="s">
        <v>26</v>
      </c>
      <c r="G43" s="181"/>
      <c r="H43" s="181">
        <v>200</v>
      </c>
      <c r="I43" s="129">
        <v>0</v>
      </c>
      <c r="J43" s="129">
        <v>0</v>
      </c>
      <c r="K43" s="181">
        <v>200</v>
      </c>
      <c r="L43" s="129">
        <v>0</v>
      </c>
      <c r="M43" s="192" t="s">
        <v>263</v>
      </c>
      <c r="N43" s="193" t="s">
        <v>264</v>
      </c>
      <c r="O43" s="10"/>
      <c r="P43" s="270"/>
      <c r="Q43" s="270"/>
      <c r="R43" s="20" t="s">
        <v>289</v>
      </c>
    </row>
    <row r="44" spans="1:20" x14ac:dyDescent="0.3">
      <c r="A44" s="277" t="s">
        <v>5</v>
      </c>
      <c r="B44" s="277"/>
      <c r="C44" s="277"/>
      <c r="D44" s="277"/>
      <c r="E44" s="277"/>
      <c r="F44" s="277"/>
      <c r="G44" s="86"/>
      <c r="H44" s="87">
        <f>H43+H42+H41+H40+H39+H38</f>
        <v>6480.8135999999995</v>
      </c>
      <c r="I44" s="87">
        <f t="shared" ref="I44:L44" si="3">I43+I42+I41+I40+I39+I38</f>
        <v>0</v>
      </c>
      <c r="J44" s="87">
        <f t="shared" si="3"/>
        <v>3754.5855999999999</v>
      </c>
      <c r="K44" s="87">
        <f t="shared" si="3"/>
        <v>2726.2280000000001</v>
      </c>
      <c r="L44" s="87">
        <f t="shared" si="3"/>
        <v>0</v>
      </c>
      <c r="M44" s="87"/>
      <c r="N44" s="87"/>
      <c r="O44" s="87"/>
      <c r="P44" s="87">
        <f t="shared" ref="P44" si="4">P43+P42+P41+P40+P39+P38</f>
        <v>0</v>
      </c>
      <c r="Q44" s="10"/>
      <c r="R44" s="194"/>
    </row>
  </sheetData>
  <mergeCells count="83">
    <mergeCell ref="J8:J10"/>
    <mergeCell ref="R11:R18"/>
    <mergeCell ref="Q8:Q10"/>
    <mergeCell ref="R8:R10"/>
    <mergeCell ref="M8:M10"/>
    <mergeCell ref="O8:O10"/>
    <mergeCell ref="A1:R1"/>
    <mergeCell ref="A2:A3"/>
    <mergeCell ref="F2:F3"/>
    <mergeCell ref="G2:G3"/>
    <mergeCell ref="H2:H3"/>
    <mergeCell ref="I2:L2"/>
    <mergeCell ref="M2:R2"/>
    <mergeCell ref="B2:B3"/>
    <mergeCell ref="D2:D3"/>
    <mergeCell ref="E2:E3"/>
    <mergeCell ref="A19:A35"/>
    <mergeCell ref="R19:R35"/>
    <mergeCell ref="Q19:Q35"/>
    <mergeCell ref="P19:P35"/>
    <mergeCell ref="A4:A6"/>
    <mergeCell ref="B4:B6"/>
    <mergeCell ref="D4:D6"/>
    <mergeCell ref="E4:E6"/>
    <mergeCell ref="Q4:Q6"/>
    <mergeCell ref="G11:G18"/>
    <mergeCell ref="H11:H18"/>
    <mergeCell ref="C11:C18"/>
    <mergeCell ref="R4:R6"/>
    <mergeCell ref="P8:P10"/>
    <mergeCell ref="O11:O18"/>
    <mergeCell ref="Q11:Q18"/>
    <mergeCell ref="A38:A40"/>
    <mergeCell ref="B38:B40"/>
    <mergeCell ref="D38:D39"/>
    <mergeCell ref="A36:G36"/>
    <mergeCell ref="A37:R37"/>
    <mergeCell ref="B11:B18"/>
    <mergeCell ref="D11:D18"/>
    <mergeCell ref="E11:E18"/>
    <mergeCell ref="N19:N35"/>
    <mergeCell ref="M19:M35"/>
    <mergeCell ref="J11:J18"/>
    <mergeCell ref="K11:K18"/>
    <mergeCell ref="L11:L18"/>
    <mergeCell ref="B19:B35"/>
    <mergeCell ref="D19:D35"/>
    <mergeCell ref="E19:E35"/>
    <mergeCell ref="F19:F35"/>
    <mergeCell ref="G19:G35"/>
    <mergeCell ref="L19:L35"/>
    <mergeCell ref="A44:F44"/>
    <mergeCell ref="D42:D43"/>
    <mergeCell ref="N8:N10"/>
    <mergeCell ref="C2:C3"/>
    <mergeCell ref="C4:C6"/>
    <mergeCell ref="C38:C39"/>
    <mergeCell ref="C8:C10"/>
    <mergeCell ref="M4:M6"/>
    <mergeCell ref="K8:K10"/>
    <mergeCell ref="L8:L10"/>
    <mergeCell ref="A7:F7"/>
    <mergeCell ref="A8:A10"/>
    <mergeCell ref="B8:B10"/>
    <mergeCell ref="D8:D10"/>
    <mergeCell ref="E8:E10"/>
    <mergeCell ref="F8:F10"/>
    <mergeCell ref="Q42:Q43"/>
    <mergeCell ref="A42:A43"/>
    <mergeCell ref="I8:I10"/>
    <mergeCell ref="B42:B43"/>
    <mergeCell ref="C42:C43"/>
    <mergeCell ref="P42:P43"/>
    <mergeCell ref="G8:G10"/>
    <mergeCell ref="H8:H10"/>
    <mergeCell ref="A11:A18"/>
    <mergeCell ref="O19:O35"/>
    <mergeCell ref="I11:I18"/>
    <mergeCell ref="C19:C35"/>
    <mergeCell ref="H19:H35"/>
    <mergeCell ref="I19:I35"/>
    <mergeCell ref="J19:J35"/>
    <mergeCell ref="K19:K35"/>
  </mergeCells>
  <pageMargins left="0.11811023622047245" right="0.11811023622047245" top="0.59055118110236227" bottom="0.39370078740157483" header="0.31496062992125984" footer="0.31496062992125984"/>
  <pageSetup paperSize="9" scale="2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0"/>
  <sheetViews>
    <sheetView zoomScale="50" zoomScaleNormal="50" workbookViewId="0">
      <pane ySplit="3" topLeftCell="A4" activePane="bottomLeft" state="frozen"/>
      <selection pane="bottomLeft" activeCell="H40" sqref="H40"/>
    </sheetView>
  </sheetViews>
  <sheetFormatPr defaultRowHeight="15.75" x14ac:dyDescent="0.25"/>
  <cols>
    <col min="1" max="1" width="6.7109375" style="1" customWidth="1"/>
    <col min="2" max="3" width="22.28515625" style="1" customWidth="1"/>
    <col min="4" max="4" width="23.28515625" style="1" customWidth="1"/>
    <col min="5" max="5" width="50.28515625" style="1" customWidth="1"/>
    <col min="6" max="6" width="24" style="2" customWidth="1"/>
    <col min="7" max="7" width="15.5703125" style="1" customWidth="1"/>
    <col min="8" max="8" width="21.140625" style="41" customWidth="1"/>
    <col min="9" max="9" width="20.5703125" style="1" customWidth="1"/>
    <col min="10" max="10" width="22.85546875" style="1" bestFit="1" customWidth="1"/>
    <col min="11" max="11" width="21.85546875" style="1" bestFit="1" customWidth="1"/>
    <col min="12" max="12" width="22.28515625" style="1" customWidth="1"/>
    <col min="13" max="13" width="52.42578125" style="1" customWidth="1"/>
    <col min="14" max="15" width="20" style="1" customWidth="1"/>
    <col min="16" max="16" width="17.140625" style="1" customWidth="1"/>
    <col min="17" max="17" width="33.85546875" style="1" customWidth="1"/>
    <col min="18" max="18" width="38.85546875" style="1" customWidth="1"/>
    <col min="19" max="19" width="9.140625" style="144"/>
    <col min="20" max="16384" width="9.140625" style="1"/>
  </cols>
  <sheetData>
    <row r="1" spans="1:19" ht="25.5" customHeight="1" x14ac:dyDescent="0.3">
      <c r="A1" s="196" t="s">
        <v>55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</row>
    <row r="2" spans="1:19" ht="40.5" customHeight="1" x14ac:dyDescent="0.25">
      <c r="A2" s="287" t="s">
        <v>10</v>
      </c>
      <c r="B2" s="231" t="s">
        <v>75</v>
      </c>
      <c r="C2" s="231" t="s">
        <v>74</v>
      </c>
      <c r="D2" s="231" t="s">
        <v>11</v>
      </c>
      <c r="E2" s="231" t="s">
        <v>19</v>
      </c>
      <c r="F2" s="287" t="s">
        <v>20</v>
      </c>
      <c r="G2" s="287" t="s">
        <v>6</v>
      </c>
      <c r="H2" s="287" t="s">
        <v>27</v>
      </c>
      <c r="I2" s="287" t="s">
        <v>3</v>
      </c>
      <c r="J2" s="287"/>
      <c r="K2" s="287"/>
      <c r="L2" s="287"/>
      <c r="M2" s="225" t="s">
        <v>7</v>
      </c>
      <c r="N2" s="225"/>
      <c r="O2" s="225"/>
      <c r="P2" s="225"/>
      <c r="Q2" s="225"/>
      <c r="R2" s="225"/>
    </row>
    <row r="3" spans="1:19" ht="75" x14ac:dyDescent="0.25">
      <c r="A3" s="287"/>
      <c r="B3" s="233"/>
      <c r="C3" s="233"/>
      <c r="D3" s="233"/>
      <c r="E3" s="233"/>
      <c r="F3" s="287"/>
      <c r="G3" s="287"/>
      <c r="H3" s="287"/>
      <c r="I3" s="14" t="s">
        <v>0</v>
      </c>
      <c r="J3" s="14" t="s">
        <v>1</v>
      </c>
      <c r="K3" s="14" t="s">
        <v>2</v>
      </c>
      <c r="L3" s="14" t="s">
        <v>4</v>
      </c>
      <c r="M3" s="15" t="s">
        <v>8</v>
      </c>
      <c r="N3" s="15" t="s">
        <v>29</v>
      </c>
      <c r="O3" s="15" t="s">
        <v>30</v>
      </c>
      <c r="P3" s="15" t="s">
        <v>9</v>
      </c>
      <c r="Q3" s="15" t="s">
        <v>11</v>
      </c>
      <c r="R3" s="124" t="s">
        <v>12</v>
      </c>
    </row>
    <row r="4" spans="1:19" s="3" customFormat="1" ht="208.5" customHeight="1" x14ac:dyDescent="0.3">
      <c r="A4" s="269">
        <v>1</v>
      </c>
      <c r="B4" s="269" t="s">
        <v>76</v>
      </c>
      <c r="C4" s="269" t="s">
        <v>77</v>
      </c>
      <c r="D4" s="269" t="s">
        <v>21</v>
      </c>
      <c r="E4" s="269" t="s">
        <v>274</v>
      </c>
      <c r="F4" s="280" t="s">
        <v>26</v>
      </c>
      <c r="G4" s="292"/>
      <c r="H4" s="274">
        <f>I4+J4+K4+L4</f>
        <v>70000</v>
      </c>
      <c r="I4" s="274">
        <v>70000</v>
      </c>
      <c r="J4" s="274">
        <v>0</v>
      </c>
      <c r="K4" s="274">
        <v>0</v>
      </c>
      <c r="L4" s="274">
        <v>0</v>
      </c>
      <c r="M4" s="269"/>
      <c r="N4" s="269"/>
      <c r="O4" s="269"/>
      <c r="P4" s="274"/>
      <c r="Q4" s="283" t="s">
        <v>18</v>
      </c>
      <c r="R4" s="283" t="s">
        <v>67</v>
      </c>
      <c r="S4" s="151"/>
    </row>
    <row r="5" spans="1:19" s="3" customFormat="1" ht="0.75" hidden="1" customHeight="1" x14ac:dyDescent="0.3">
      <c r="A5" s="269"/>
      <c r="B5" s="269"/>
      <c r="C5" s="269"/>
      <c r="D5" s="269"/>
      <c r="E5" s="269"/>
      <c r="F5" s="280"/>
      <c r="G5" s="292"/>
      <c r="H5" s="274"/>
      <c r="I5" s="274"/>
      <c r="J5" s="274"/>
      <c r="K5" s="274"/>
      <c r="L5" s="274"/>
      <c r="M5" s="269"/>
      <c r="N5" s="269"/>
      <c r="O5" s="269"/>
      <c r="P5" s="274"/>
      <c r="Q5" s="283"/>
      <c r="R5" s="283"/>
      <c r="S5" s="151"/>
    </row>
    <row r="6" spans="1:19" s="5" customFormat="1" ht="59.25" hidden="1" customHeight="1" x14ac:dyDescent="0.3">
      <c r="A6" s="269"/>
      <c r="B6" s="269"/>
      <c r="C6" s="269"/>
      <c r="D6" s="269"/>
      <c r="E6" s="269"/>
      <c r="F6" s="280"/>
      <c r="G6" s="292"/>
      <c r="H6" s="274"/>
      <c r="I6" s="274"/>
      <c r="J6" s="274"/>
      <c r="K6" s="274"/>
      <c r="L6" s="274"/>
      <c r="M6" s="269"/>
      <c r="N6" s="269"/>
      <c r="O6" s="269"/>
      <c r="P6" s="274"/>
      <c r="Q6" s="283"/>
      <c r="R6" s="283"/>
      <c r="S6" s="152"/>
    </row>
    <row r="7" spans="1:19" s="5" customFormat="1" ht="47.25" hidden="1" customHeight="1" x14ac:dyDescent="0.3">
      <c r="A7" s="269"/>
      <c r="B7" s="269"/>
      <c r="C7" s="269"/>
      <c r="D7" s="269"/>
      <c r="E7" s="269"/>
      <c r="F7" s="280"/>
      <c r="G7" s="292"/>
      <c r="H7" s="274"/>
      <c r="I7" s="274"/>
      <c r="J7" s="274"/>
      <c r="K7" s="274"/>
      <c r="L7" s="274"/>
      <c r="M7" s="269"/>
      <c r="N7" s="269"/>
      <c r="O7" s="269"/>
      <c r="P7" s="274"/>
      <c r="Q7" s="283"/>
      <c r="R7" s="283"/>
      <c r="S7" s="152"/>
    </row>
    <row r="8" spans="1:19" s="3" customFormat="1" ht="9.75" customHeight="1" x14ac:dyDescent="0.3">
      <c r="A8" s="269"/>
      <c r="B8" s="269"/>
      <c r="C8" s="269"/>
      <c r="D8" s="269"/>
      <c r="E8" s="269"/>
      <c r="F8" s="280"/>
      <c r="G8" s="292"/>
      <c r="H8" s="274"/>
      <c r="I8" s="274"/>
      <c r="J8" s="274"/>
      <c r="K8" s="274"/>
      <c r="L8" s="274"/>
      <c r="M8" s="269"/>
      <c r="N8" s="269"/>
      <c r="O8" s="269"/>
      <c r="P8" s="274"/>
      <c r="Q8" s="283"/>
      <c r="R8" s="283"/>
      <c r="S8" s="151"/>
    </row>
    <row r="9" spans="1:19" s="4" customFormat="1" ht="18.75" x14ac:dyDescent="0.3">
      <c r="A9" s="277" t="s">
        <v>5</v>
      </c>
      <c r="B9" s="277"/>
      <c r="C9" s="277"/>
      <c r="D9" s="277"/>
      <c r="E9" s="277"/>
      <c r="F9" s="277"/>
      <c r="G9" s="130"/>
      <c r="H9" s="173">
        <f>SUM(H4:H8)</f>
        <v>70000</v>
      </c>
      <c r="I9" s="173">
        <f>SUM(I4:I8)</f>
        <v>70000</v>
      </c>
      <c r="J9" s="173">
        <v>0</v>
      </c>
      <c r="K9" s="173">
        <v>0</v>
      </c>
      <c r="L9" s="173">
        <v>0</v>
      </c>
      <c r="M9" s="130"/>
      <c r="N9" s="130"/>
      <c r="O9" s="130"/>
      <c r="P9" s="173">
        <f>SUM(P4:P8)</f>
        <v>0</v>
      </c>
      <c r="Q9" s="174"/>
      <c r="R9" s="174"/>
      <c r="S9" s="153"/>
    </row>
    <row r="10" spans="1:19" ht="32.25" customHeight="1" x14ac:dyDescent="0.25">
      <c r="A10" s="269">
        <v>2</v>
      </c>
      <c r="B10" s="275" t="s">
        <v>79</v>
      </c>
      <c r="C10" s="275" t="s">
        <v>82</v>
      </c>
      <c r="D10" s="275" t="s">
        <v>38</v>
      </c>
      <c r="E10" s="275" t="s">
        <v>280</v>
      </c>
      <c r="F10" s="290" t="s">
        <v>26</v>
      </c>
      <c r="G10" s="268"/>
      <c r="H10" s="274">
        <f>I10+J10+K10+L10</f>
        <v>20642.2</v>
      </c>
      <c r="I10" s="274">
        <v>17649.099999999999</v>
      </c>
      <c r="J10" s="274">
        <v>928.9</v>
      </c>
      <c r="K10" s="274">
        <v>2064.1999999999998</v>
      </c>
      <c r="L10" s="276">
        <v>0</v>
      </c>
      <c r="M10" s="290"/>
      <c r="N10" s="295"/>
      <c r="O10" s="290"/>
      <c r="P10" s="293"/>
      <c r="Q10" s="275" t="s">
        <v>39</v>
      </c>
      <c r="R10" s="275" t="s">
        <v>275</v>
      </c>
    </row>
    <row r="11" spans="1:19" ht="18.75" customHeight="1" x14ac:dyDescent="0.25">
      <c r="A11" s="269"/>
      <c r="B11" s="275"/>
      <c r="C11" s="275"/>
      <c r="D11" s="275"/>
      <c r="E11" s="275"/>
      <c r="F11" s="290"/>
      <c r="G11" s="268"/>
      <c r="H11" s="274"/>
      <c r="I11" s="274"/>
      <c r="J11" s="274"/>
      <c r="K11" s="274"/>
      <c r="L11" s="276"/>
      <c r="M11" s="290"/>
      <c r="N11" s="295"/>
      <c r="O11" s="290"/>
      <c r="P11" s="293"/>
      <c r="Q11" s="275"/>
      <c r="R11" s="275"/>
    </row>
    <row r="12" spans="1:19" ht="27.75" customHeight="1" x14ac:dyDescent="0.25">
      <c r="A12" s="269"/>
      <c r="B12" s="275"/>
      <c r="C12" s="275"/>
      <c r="D12" s="275"/>
      <c r="E12" s="275"/>
      <c r="F12" s="290"/>
      <c r="G12" s="268"/>
      <c r="H12" s="274"/>
      <c r="I12" s="274"/>
      <c r="J12" s="274"/>
      <c r="K12" s="274"/>
      <c r="L12" s="276"/>
      <c r="M12" s="290"/>
      <c r="N12" s="295"/>
      <c r="O12" s="290"/>
      <c r="P12" s="293"/>
      <c r="Q12" s="275"/>
      <c r="R12" s="275"/>
    </row>
    <row r="13" spans="1:19" ht="50.25" customHeight="1" x14ac:dyDescent="0.25">
      <c r="A13" s="269"/>
      <c r="B13" s="275"/>
      <c r="C13" s="275"/>
      <c r="D13" s="275"/>
      <c r="E13" s="275"/>
      <c r="F13" s="290"/>
      <c r="G13" s="268"/>
      <c r="H13" s="274"/>
      <c r="I13" s="274"/>
      <c r="J13" s="274"/>
      <c r="K13" s="274"/>
      <c r="L13" s="276"/>
      <c r="M13" s="290"/>
      <c r="N13" s="295"/>
      <c r="O13" s="290"/>
      <c r="P13" s="293"/>
      <c r="Q13" s="275"/>
      <c r="R13" s="275"/>
    </row>
    <row r="14" spans="1:19" ht="42.75" customHeight="1" x14ac:dyDescent="0.25">
      <c r="A14" s="269"/>
      <c r="B14" s="275"/>
      <c r="C14" s="275"/>
      <c r="D14" s="275"/>
      <c r="E14" s="275"/>
      <c r="F14" s="290"/>
      <c r="G14" s="268"/>
      <c r="H14" s="274"/>
      <c r="I14" s="274"/>
      <c r="J14" s="274"/>
      <c r="K14" s="274"/>
      <c r="L14" s="276"/>
      <c r="M14" s="290"/>
      <c r="N14" s="295"/>
      <c r="O14" s="290"/>
      <c r="P14" s="293"/>
      <c r="Q14" s="275"/>
      <c r="R14" s="275"/>
    </row>
    <row r="15" spans="1:19" ht="20.25" customHeight="1" x14ac:dyDescent="0.25">
      <c r="A15" s="269"/>
      <c r="B15" s="275"/>
      <c r="C15" s="275"/>
      <c r="D15" s="275"/>
      <c r="E15" s="275"/>
      <c r="F15" s="290"/>
      <c r="G15" s="268"/>
      <c r="H15" s="274"/>
      <c r="I15" s="274"/>
      <c r="J15" s="274"/>
      <c r="K15" s="274"/>
      <c r="L15" s="276"/>
      <c r="M15" s="290"/>
      <c r="N15" s="295"/>
      <c r="O15" s="290"/>
      <c r="P15" s="293"/>
      <c r="Q15" s="275"/>
      <c r="R15" s="275"/>
    </row>
    <row r="16" spans="1:19" ht="20.25" customHeight="1" x14ac:dyDescent="0.25">
      <c r="A16" s="269"/>
      <c r="B16" s="275"/>
      <c r="C16" s="275"/>
      <c r="D16" s="275"/>
      <c r="E16" s="275"/>
      <c r="F16" s="290"/>
      <c r="G16" s="268"/>
      <c r="H16" s="274"/>
      <c r="I16" s="274"/>
      <c r="J16" s="274"/>
      <c r="K16" s="274"/>
      <c r="L16" s="276"/>
      <c r="M16" s="290"/>
      <c r="N16" s="295"/>
      <c r="O16" s="290"/>
      <c r="P16" s="293"/>
      <c r="Q16" s="275"/>
      <c r="R16" s="275"/>
    </row>
    <row r="17" spans="1:18" ht="20.25" customHeight="1" x14ac:dyDescent="0.25">
      <c r="A17" s="269"/>
      <c r="B17" s="275"/>
      <c r="C17" s="275"/>
      <c r="D17" s="275"/>
      <c r="E17" s="275"/>
      <c r="F17" s="290"/>
      <c r="G17" s="268"/>
      <c r="H17" s="274"/>
      <c r="I17" s="274"/>
      <c r="J17" s="274"/>
      <c r="K17" s="274"/>
      <c r="L17" s="276"/>
      <c r="M17" s="290"/>
      <c r="N17" s="295"/>
      <c r="O17" s="290"/>
      <c r="P17" s="293"/>
      <c r="Q17" s="275"/>
      <c r="R17" s="275"/>
    </row>
    <row r="18" spans="1:18" ht="15.75" customHeight="1" x14ac:dyDescent="0.25">
      <c r="A18" s="269">
        <v>3</v>
      </c>
      <c r="B18" s="275" t="s">
        <v>79</v>
      </c>
      <c r="C18" s="275" t="s">
        <v>81</v>
      </c>
      <c r="D18" s="275" t="s">
        <v>28</v>
      </c>
      <c r="E18" s="275" t="s">
        <v>281</v>
      </c>
      <c r="F18" s="269" t="s">
        <v>26</v>
      </c>
      <c r="G18" s="268"/>
      <c r="H18" s="274">
        <f>I18+J18</f>
        <v>80230.900000000009</v>
      </c>
      <c r="I18" s="276">
        <v>76219.3</v>
      </c>
      <c r="J18" s="276">
        <v>4011.6</v>
      </c>
      <c r="K18" s="274">
        <v>0</v>
      </c>
      <c r="L18" s="274">
        <v>0</v>
      </c>
      <c r="M18" s="268"/>
      <c r="N18" s="268"/>
      <c r="O18" s="268"/>
      <c r="P18" s="268"/>
      <c r="Q18" s="275" t="s">
        <v>45</v>
      </c>
      <c r="R18" s="269" t="s">
        <v>282</v>
      </c>
    </row>
    <row r="19" spans="1:18" ht="15.75" customHeight="1" x14ac:dyDescent="0.25">
      <c r="A19" s="269"/>
      <c r="B19" s="275"/>
      <c r="C19" s="275"/>
      <c r="D19" s="275"/>
      <c r="E19" s="275"/>
      <c r="F19" s="269"/>
      <c r="G19" s="268"/>
      <c r="H19" s="274"/>
      <c r="I19" s="276"/>
      <c r="J19" s="276"/>
      <c r="K19" s="274"/>
      <c r="L19" s="274"/>
      <c r="M19" s="268"/>
      <c r="N19" s="268"/>
      <c r="O19" s="268"/>
      <c r="P19" s="268"/>
      <c r="Q19" s="275"/>
      <c r="R19" s="269"/>
    </row>
    <row r="20" spans="1:18" ht="15.75" customHeight="1" x14ac:dyDescent="0.25">
      <c r="A20" s="269"/>
      <c r="B20" s="275"/>
      <c r="C20" s="275"/>
      <c r="D20" s="275"/>
      <c r="E20" s="275"/>
      <c r="F20" s="269"/>
      <c r="G20" s="268"/>
      <c r="H20" s="274"/>
      <c r="I20" s="276"/>
      <c r="J20" s="276"/>
      <c r="K20" s="274"/>
      <c r="L20" s="274"/>
      <c r="M20" s="268"/>
      <c r="N20" s="268"/>
      <c r="O20" s="268"/>
      <c r="P20" s="268"/>
      <c r="Q20" s="275"/>
      <c r="R20" s="269"/>
    </row>
    <row r="21" spans="1:18" ht="15.75" customHeight="1" x14ac:dyDescent="0.25">
      <c r="A21" s="269"/>
      <c r="B21" s="275"/>
      <c r="C21" s="275"/>
      <c r="D21" s="275"/>
      <c r="E21" s="275"/>
      <c r="F21" s="269"/>
      <c r="G21" s="268"/>
      <c r="H21" s="274"/>
      <c r="I21" s="276"/>
      <c r="J21" s="276"/>
      <c r="K21" s="274"/>
      <c r="L21" s="274"/>
      <c r="M21" s="268"/>
      <c r="N21" s="268"/>
      <c r="O21" s="268"/>
      <c r="P21" s="268"/>
      <c r="Q21" s="275"/>
      <c r="R21" s="269"/>
    </row>
    <row r="22" spans="1:18" ht="27" customHeight="1" x14ac:dyDescent="0.25">
      <c r="A22" s="269"/>
      <c r="B22" s="275"/>
      <c r="C22" s="275"/>
      <c r="D22" s="275"/>
      <c r="E22" s="275"/>
      <c r="F22" s="269"/>
      <c r="G22" s="268"/>
      <c r="H22" s="274"/>
      <c r="I22" s="276"/>
      <c r="J22" s="276"/>
      <c r="K22" s="274"/>
      <c r="L22" s="274"/>
      <c r="M22" s="268"/>
      <c r="N22" s="268"/>
      <c r="O22" s="268"/>
      <c r="P22" s="268"/>
      <c r="Q22" s="275"/>
      <c r="R22" s="269"/>
    </row>
    <row r="23" spans="1:18" ht="18.75" customHeight="1" x14ac:dyDescent="0.25">
      <c r="A23" s="269"/>
      <c r="B23" s="275"/>
      <c r="C23" s="275"/>
      <c r="D23" s="275"/>
      <c r="E23" s="275"/>
      <c r="F23" s="269"/>
      <c r="G23" s="268"/>
      <c r="H23" s="274"/>
      <c r="I23" s="276"/>
      <c r="J23" s="276"/>
      <c r="K23" s="274"/>
      <c r="L23" s="274"/>
      <c r="M23" s="268"/>
      <c r="N23" s="268"/>
      <c r="O23" s="268"/>
      <c r="P23" s="268"/>
      <c r="Q23" s="275"/>
      <c r="R23" s="269"/>
    </row>
    <row r="24" spans="1:18" ht="18.75" customHeight="1" x14ac:dyDescent="0.25">
      <c r="A24" s="269"/>
      <c r="B24" s="275"/>
      <c r="C24" s="275"/>
      <c r="D24" s="275"/>
      <c r="E24" s="275"/>
      <c r="F24" s="269"/>
      <c r="G24" s="268"/>
      <c r="H24" s="274"/>
      <c r="I24" s="276"/>
      <c r="J24" s="276"/>
      <c r="K24" s="274"/>
      <c r="L24" s="274"/>
      <c r="M24" s="268"/>
      <c r="N24" s="268"/>
      <c r="O24" s="268"/>
      <c r="P24" s="268"/>
      <c r="Q24" s="275"/>
      <c r="R24" s="269"/>
    </row>
    <row r="25" spans="1:18" ht="18.75" customHeight="1" x14ac:dyDescent="0.25">
      <c r="A25" s="269"/>
      <c r="B25" s="275"/>
      <c r="C25" s="275"/>
      <c r="D25" s="275"/>
      <c r="E25" s="275"/>
      <c r="F25" s="269"/>
      <c r="G25" s="268"/>
      <c r="H25" s="274"/>
      <c r="I25" s="276"/>
      <c r="J25" s="276"/>
      <c r="K25" s="274"/>
      <c r="L25" s="274"/>
      <c r="M25" s="268"/>
      <c r="N25" s="268"/>
      <c r="O25" s="268"/>
      <c r="P25" s="268"/>
      <c r="Q25" s="275"/>
      <c r="R25" s="269"/>
    </row>
    <row r="26" spans="1:18" ht="6" hidden="1" customHeight="1" x14ac:dyDescent="0.25">
      <c r="A26" s="269"/>
      <c r="B26" s="275"/>
      <c r="C26" s="275"/>
      <c r="D26" s="275"/>
      <c r="E26" s="275"/>
      <c r="F26" s="269"/>
      <c r="G26" s="268"/>
      <c r="H26" s="274"/>
      <c r="I26" s="276"/>
      <c r="J26" s="276"/>
      <c r="K26" s="274"/>
      <c r="L26" s="274"/>
      <c r="M26" s="268"/>
      <c r="N26" s="268"/>
      <c r="O26" s="268"/>
      <c r="P26" s="268"/>
      <c r="Q26" s="275"/>
      <c r="R26" s="269"/>
    </row>
    <row r="27" spans="1:18" ht="18.75" hidden="1" customHeight="1" x14ac:dyDescent="0.25">
      <c r="A27" s="269"/>
      <c r="B27" s="275"/>
      <c r="C27" s="275"/>
      <c r="D27" s="275"/>
      <c r="E27" s="275"/>
      <c r="F27" s="269"/>
      <c r="G27" s="268"/>
      <c r="H27" s="274"/>
      <c r="I27" s="276"/>
      <c r="J27" s="276"/>
      <c r="K27" s="274"/>
      <c r="L27" s="274"/>
      <c r="M27" s="268"/>
      <c r="N27" s="268"/>
      <c r="O27" s="268"/>
      <c r="P27" s="268"/>
      <c r="Q27" s="275"/>
      <c r="R27" s="269"/>
    </row>
    <row r="28" spans="1:18" ht="18.75" hidden="1" customHeight="1" x14ac:dyDescent="0.25">
      <c r="A28" s="269"/>
      <c r="B28" s="275"/>
      <c r="C28" s="275"/>
      <c r="D28" s="275"/>
      <c r="E28" s="275"/>
      <c r="F28" s="269"/>
      <c r="G28" s="268"/>
      <c r="H28" s="274"/>
      <c r="I28" s="276"/>
      <c r="J28" s="276"/>
      <c r="K28" s="274"/>
      <c r="L28" s="274"/>
      <c r="M28" s="268"/>
      <c r="N28" s="268"/>
      <c r="O28" s="268"/>
      <c r="P28" s="268"/>
      <c r="Q28" s="275"/>
      <c r="R28" s="269"/>
    </row>
    <row r="29" spans="1:18" ht="18.75" customHeight="1" x14ac:dyDescent="0.25">
      <c r="A29" s="269"/>
      <c r="B29" s="275"/>
      <c r="C29" s="275"/>
      <c r="D29" s="275"/>
      <c r="E29" s="275"/>
      <c r="F29" s="269"/>
      <c r="G29" s="268"/>
      <c r="H29" s="274"/>
      <c r="I29" s="276"/>
      <c r="J29" s="276"/>
      <c r="K29" s="274"/>
      <c r="L29" s="274"/>
      <c r="M29" s="268"/>
      <c r="N29" s="268"/>
      <c r="O29" s="268"/>
      <c r="P29" s="268"/>
      <c r="Q29" s="275"/>
      <c r="R29" s="269"/>
    </row>
    <row r="30" spans="1:18" ht="22.5" customHeight="1" x14ac:dyDescent="0.25">
      <c r="A30" s="269"/>
      <c r="B30" s="275"/>
      <c r="C30" s="275"/>
      <c r="D30" s="275"/>
      <c r="E30" s="275"/>
      <c r="F30" s="269"/>
      <c r="G30" s="268"/>
      <c r="H30" s="274"/>
      <c r="I30" s="276"/>
      <c r="J30" s="276"/>
      <c r="K30" s="274"/>
      <c r="L30" s="274"/>
      <c r="M30" s="268"/>
      <c r="N30" s="268"/>
      <c r="O30" s="268"/>
      <c r="P30" s="268"/>
      <c r="Q30" s="275"/>
      <c r="R30" s="269"/>
    </row>
    <row r="31" spans="1:18" ht="17.25" customHeight="1" x14ac:dyDescent="0.25">
      <c r="A31" s="269"/>
      <c r="B31" s="275"/>
      <c r="C31" s="275"/>
      <c r="D31" s="275"/>
      <c r="E31" s="275"/>
      <c r="F31" s="269"/>
      <c r="G31" s="268"/>
      <c r="H31" s="274"/>
      <c r="I31" s="276"/>
      <c r="J31" s="276"/>
      <c r="K31" s="274"/>
      <c r="L31" s="274"/>
      <c r="M31" s="268"/>
      <c r="N31" s="268"/>
      <c r="O31" s="268"/>
      <c r="P31" s="268"/>
      <c r="Q31" s="275"/>
      <c r="R31" s="269"/>
    </row>
    <row r="32" spans="1:18" ht="18.75" customHeight="1" x14ac:dyDescent="0.25">
      <c r="A32" s="269"/>
      <c r="B32" s="275"/>
      <c r="C32" s="275"/>
      <c r="D32" s="275"/>
      <c r="E32" s="275"/>
      <c r="F32" s="269"/>
      <c r="G32" s="268"/>
      <c r="H32" s="274"/>
      <c r="I32" s="276"/>
      <c r="J32" s="276"/>
      <c r="K32" s="274"/>
      <c r="L32" s="274"/>
      <c r="M32" s="268"/>
      <c r="N32" s="268"/>
      <c r="O32" s="268"/>
      <c r="P32" s="268"/>
      <c r="Q32" s="275"/>
      <c r="R32" s="269"/>
    </row>
    <row r="33" spans="1:19" ht="18.75" customHeight="1" x14ac:dyDescent="0.25">
      <c r="A33" s="269"/>
      <c r="B33" s="275"/>
      <c r="C33" s="275"/>
      <c r="D33" s="275"/>
      <c r="E33" s="275"/>
      <c r="F33" s="269"/>
      <c r="G33" s="268"/>
      <c r="H33" s="274"/>
      <c r="I33" s="276"/>
      <c r="J33" s="276"/>
      <c r="K33" s="274"/>
      <c r="L33" s="274"/>
      <c r="M33" s="268"/>
      <c r="N33" s="268"/>
      <c r="O33" s="268"/>
      <c r="P33" s="268"/>
      <c r="Q33" s="275"/>
      <c r="R33" s="269"/>
    </row>
    <row r="34" spans="1:19" ht="18.75" customHeight="1" x14ac:dyDescent="0.25">
      <c r="A34" s="269"/>
      <c r="B34" s="275"/>
      <c r="C34" s="275"/>
      <c r="D34" s="275"/>
      <c r="E34" s="275"/>
      <c r="F34" s="269"/>
      <c r="G34" s="268"/>
      <c r="H34" s="274"/>
      <c r="I34" s="276"/>
      <c r="J34" s="276"/>
      <c r="K34" s="274"/>
      <c r="L34" s="274"/>
      <c r="M34" s="268"/>
      <c r="N34" s="268"/>
      <c r="O34" s="268"/>
      <c r="P34" s="268"/>
      <c r="Q34" s="275"/>
      <c r="R34" s="269"/>
    </row>
    <row r="35" spans="1:19" ht="30" customHeight="1" x14ac:dyDescent="0.25">
      <c r="A35" s="296" t="s">
        <v>164</v>
      </c>
      <c r="B35" s="296"/>
      <c r="C35" s="296"/>
      <c r="D35" s="296"/>
      <c r="E35" s="296"/>
      <c r="F35" s="296"/>
      <c r="G35" s="296"/>
      <c r="H35" s="175">
        <f>H18+H10</f>
        <v>100873.1</v>
      </c>
      <c r="I35" s="175">
        <f t="shared" ref="I35:L35" si="0">I18+I10</f>
        <v>93868.4</v>
      </c>
      <c r="J35" s="175">
        <f t="shared" si="0"/>
        <v>4940.5</v>
      </c>
      <c r="K35" s="175">
        <f t="shared" si="0"/>
        <v>2064.1999999999998</v>
      </c>
      <c r="L35" s="175">
        <f t="shared" si="0"/>
        <v>0</v>
      </c>
      <c r="M35" s="175"/>
      <c r="N35" s="175"/>
      <c r="O35" s="175"/>
      <c r="P35" s="175">
        <f>P9+P14+P25</f>
        <v>0</v>
      </c>
      <c r="Q35" s="176"/>
      <c r="R35" s="88"/>
    </row>
    <row r="36" spans="1:19" s="85" customFormat="1" ht="35.25" customHeight="1" x14ac:dyDescent="0.25">
      <c r="A36" s="294" t="s">
        <v>167</v>
      </c>
      <c r="B36" s="294"/>
      <c r="C36" s="294"/>
      <c r="D36" s="294"/>
      <c r="E36" s="294"/>
      <c r="F36" s="294"/>
      <c r="G36" s="294"/>
      <c r="H36" s="294"/>
      <c r="I36" s="294"/>
      <c r="J36" s="294"/>
      <c r="K36" s="294"/>
      <c r="L36" s="294"/>
      <c r="M36" s="294"/>
      <c r="N36" s="294"/>
      <c r="O36" s="294"/>
      <c r="P36" s="294"/>
      <c r="Q36" s="294"/>
      <c r="R36" s="294"/>
      <c r="S36" s="156"/>
    </row>
    <row r="37" spans="1:19" ht="186.75" customHeight="1" x14ac:dyDescent="0.3">
      <c r="A37" s="177">
        <v>4</v>
      </c>
      <c r="B37" s="125" t="s">
        <v>97</v>
      </c>
      <c r="C37" s="125" t="s">
        <v>98</v>
      </c>
      <c r="D37" s="178" t="s">
        <v>126</v>
      </c>
      <c r="E37" s="178" t="s">
        <v>283</v>
      </c>
      <c r="F37" s="147" t="s">
        <v>26</v>
      </c>
      <c r="G37" s="131"/>
      <c r="H37" s="128">
        <f>I37+J37+K37+L37</f>
        <v>1486.528</v>
      </c>
      <c r="I37" s="129">
        <v>0</v>
      </c>
      <c r="J37" s="129">
        <v>0</v>
      </c>
      <c r="K37" s="128">
        <v>1486.528</v>
      </c>
      <c r="L37" s="128">
        <v>0</v>
      </c>
      <c r="M37" s="123"/>
      <c r="N37" s="123"/>
      <c r="O37" s="123"/>
      <c r="P37" s="123"/>
      <c r="Q37" s="146" t="s">
        <v>127</v>
      </c>
      <c r="R37" s="179" t="s">
        <v>128</v>
      </c>
    </row>
    <row r="38" spans="1:19" ht="153.6" customHeight="1" x14ac:dyDescent="0.3">
      <c r="A38" s="271">
        <v>5</v>
      </c>
      <c r="B38" s="269" t="s">
        <v>170</v>
      </c>
      <c r="C38" s="269" t="s">
        <v>288</v>
      </c>
      <c r="D38" s="269" t="s">
        <v>168</v>
      </c>
      <c r="E38" s="180" t="s">
        <v>285</v>
      </c>
      <c r="F38" s="147" t="s">
        <v>26</v>
      </c>
      <c r="G38" s="10"/>
      <c r="H38" s="181">
        <v>500</v>
      </c>
      <c r="I38" s="129">
        <v>0</v>
      </c>
      <c r="J38" s="129">
        <v>0</v>
      </c>
      <c r="K38" s="129">
        <v>500</v>
      </c>
      <c r="L38" s="129">
        <v>0</v>
      </c>
      <c r="M38" s="129"/>
      <c r="N38" s="10"/>
      <c r="O38" s="182"/>
      <c r="P38" s="182"/>
      <c r="Q38" s="269" t="s">
        <v>169</v>
      </c>
      <c r="R38" s="20" t="s">
        <v>286</v>
      </c>
      <c r="S38" s="154"/>
    </row>
    <row r="39" spans="1:19" ht="154.15" customHeight="1" x14ac:dyDescent="0.3">
      <c r="A39" s="271"/>
      <c r="B39" s="291"/>
      <c r="C39" s="269"/>
      <c r="D39" s="291"/>
      <c r="E39" s="180" t="s">
        <v>287</v>
      </c>
      <c r="F39" s="147" t="s">
        <v>26</v>
      </c>
      <c r="G39" s="10"/>
      <c r="H39" s="181">
        <v>300</v>
      </c>
      <c r="I39" s="129">
        <v>0</v>
      </c>
      <c r="J39" s="129">
        <v>0</v>
      </c>
      <c r="K39" s="129">
        <v>300</v>
      </c>
      <c r="L39" s="129">
        <v>0</v>
      </c>
      <c r="M39" s="129"/>
      <c r="N39" s="10"/>
      <c r="O39" s="182"/>
      <c r="P39" s="182"/>
      <c r="Q39" s="270"/>
      <c r="R39" s="20" t="s">
        <v>289</v>
      </c>
      <c r="S39" s="155"/>
    </row>
    <row r="40" spans="1:19" ht="18.75" x14ac:dyDescent="0.3">
      <c r="A40" s="282" t="s">
        <v>5</v>
      </c>
      <c r="B40" s="282"/>
      <c r="C40" s="282"/>
      <c r="D40" s="282"/>
      <c r="E40" s="282"/>
      <c r="F40" s="282"/>
      <c r="G40" s="282"/>
      <c r="H40" s="173">
        <f>H39+H38+H37</f>
        <v>2286.5280000000002</v>
      </c>
      <c r="I40" s="173">
        <f t="shared" ref="I40:L40" si="1">I39+I38+I37</f>
        <v>0</v>
      </c>
      <c r="J40" s="173">
        <f t="shared" si="1"/>
        <v>0</v>
      </c>
      <c r="K40" s="173">
        <f t="shared" si="1"/>
        <v>2286.5280000000002</v>
      </c>
      <c r="L40" s="173">
        <f t="shared" si="1"/>
        <v>0</v>
      </c>
      <c r="M40" s="173"/>
      <c r="N40" s="173"/>
      <c r="O40" s="173"/>
      <c r="P40" s="130">
        <f>P18+P19+P20+P21+P22+P23+P24+P25+P29+P30+P31+P32+P33+P34</f>
        <v>0</v>
      </c>
      <c r="Q40" s="183"/>
      <c r="R40" s="9"/>
    </row>
  </sheetData>
  <mergeCells count="74">
    <mergeCell ref="A36:R36"/>
    <mergeCell ref="Q10:Q17"/>
    <mergeCell ref="R10:R17"/>
    <mergeCell ref="O18:O34"/>
    <mergeCell ref="J10:J17"/>
    <mergeCell ref="G10:G17"/>
    <mergeCell ref="A10:A17"/>
    <mergeCell ref="M10:M17"/>
    <mergeCell ref="N10:N17"/>
    <mergeCell ref="O10:O17"/>
    <mergeCell ref="A35:G35"/>
    <mergeCell ref="C10:C17"/>
    <mergeCell ref="C18:C34"/>
    <mergeCell ref="A40:G40"/>
    <mergeCell ref="K10:K17"/>
    <mergeCell ref="L10:L17"/>
    <mergeCell ref="G18:G34"/>
    <mergeCell ref="H18:H34"/>
    <mergeCell ref="I18:I34"/>
    <mergeCell ref="J18:J34"/>
    <mergeCell ref="H10:H17"/>
    <mergeCell ref="B10:B17"/>
    <mergeCell ref="D10:D17"/>
    <mergeCell ref="E10:E17"/>
    <mergeCell ref="A18:A34"/>
    <mergeCell ref="B18:B34"/>
    <mergeCell ref="D18:D34"/>
    <mergeCell ref="E18:E34"/>
    <mergeCell ref="I10:I17"/>
    <mergeCell ref="A9:F9"/>
    <mergeCell ref="B4:B8"/>
    <mergeCell ref="D4:D8"/>
    <mergeCell ref="Q4:Q8"/>
    <mergeCell ref="R4:R8"/>
    <mergeCell ref="C4:C8"/>
    <mergeCell ref="F4:F8"/>
    <mergeCell ref="G4:G8"/>
    <mergeCell ref="H4:H8"/>
    <mergeCell ref="I4:I8"/>
    <mergeCell ref="J4:J8"/>
    <mergeCell ref="K4:K8"/>
    <mergeCell ref="L4:L8"/>
    <mergeCell ref="M4:M8"/>
    <mergeCell ref="A1:R1"/>
    <mergeCell ref="E4:E8"/>
    <mergeCell ref="A2:A3"/>
    <mergeCell ref="F2:F3"/>
    <mergeCell ref="G2:G3"/>
    <mergeCell ref="H2:H3"/>
    <mergeCell ref="I2:L2"/>
    <mergeCell ref="M2:R2"/>
    <mergeCell ref="A4:A8"/>
    <mergeCell ref="N4:N8"/>
    <mergeCell ref="O4:O8"/>
    <mergeCell ref="P4:P8"/>
    <mergeCell ref="C2:C3"/>
    <mergeCell ref="B2:B3"/>
    <mergeCell ref="D2:D3"/>
    <mergeCell ref="E2:E3"/>
    <mergeCell ref="C38:C39"/>
    <mergeCell ref="A38:A39"/>
    <mergeCell ref="B38:B39"/>
    <mergeCell ref="D38:D39"/>
    <mergeCell ref="Q38:Q39"/>
    <mergeCell ref="R18:R34"/>
    <mergeCell ref="F10:F17"/>
    <mergeCell ref="F18:F34"/>
    <mergeCell ref="Q18:Q34"/>
    <mergeCell ref="K18:K34"/>
    <mergeCell ref="L18:L34"/>
    <mergeCell ref="N18:N34"/>
    <mergeCell ref="P10:P17"/>
    <mergeCell ref="M18:M34"/>
    <mergeCell ref="P18:P34"/>
  </mergeCells>
  <pageMargins left="0.11811023622047245" right="0.11811023622047245" top="0.59055118110236227" bottom="0.39370078740157483" header="0.31496062992125984" footer="0.31496062992125984"/>
  <pageSetup paperSize="9" scale="3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topLeftCell="D1" zoomScale="70" zoomScaleNormal="70" workbookViewId="0">
      <selection activeCell="X8" sqref="X8"/>
    </sheetView>
  </sheetViews>
  <sheetFormatPr defaultRowHeight="15" x14ac:dyDescent="0.25"/>
  <cols>
    <col min="1" max="1" width="3.42578125" customWidth="1"/>
    <col min="2" max="2" width="16.85546875" customWidth="1"/>
    <col min="3" max="3" width="14.7109375" customWidth="1"/>
    <col min="4" max="4" width="16.42578125" customWidth="1"/>
    <col min="5" max="5" width="34.7109375" customWidth="1"/>
    <col min="6" max="6" width="19.5703125" customWidth="1"/>
    <col min="7" max="7" width="9.28515625" bestFit="1" customWidth="1"/>
    <col min="8" max="8" width="12.42578125" customWidth="1"/>
    <col min="9" max="9" width="12.85546875" bestFit="1" customWidth="1"/>
    <col min="10" max="10" width="12" bestFit="1" customWidth="1"/>
    <col min="11" max="11" width="11.7109375" bestFit="1" customWidth="1"/>
    <col min="12" max="12" width="9.28515625" bestFit="1" customWidth="1"/>
    <col min="13" max="13" width="18" customWidth="1"/>
    <col min="14" max="14" width="10.85546875" customWidth="1"/>
    <col min="16" max="16" width="10.42578125" bestFit="1" customWidth="1"/>
    <col min="17" max="17" width="26.7109375" customWidth="1"/>
    <col min="18" max="18" width="33.7109375" customWidth="1"/>
  </cols>
  <sheetData>
    <row r="1" spans="1:18" x14ac:dyDescent="0.25">
      <c r="A1" s="351" t="s">
        <v>10</v>
      </c>
      <c r="B1" s="353" t="s">
        <v>75</v>
      </c>
      <c r="C1" s="353" t="s">
        <v>74</v>
      </c>
      <c r="D1" s="353" t="s">
        <v>11</v>
      </c>
      <c r="E1" s="353" t="s">
        <v>19</v>
      </c>
      <c r="F1" s="351" t="s">
        <v>20</v>
      </c>
      <c r="G1" s="351" t="s">
        <v>6</v>
      </c>
      <c r="H1" s="351" t="s">
        <v>27</v>
      </c>
      <c r="I1" s="351" t="s">
        <v>3</v>
      </c>
      <c r="J1" s="351"/>
      <c r="K1" s="351"/>
      <c r="L1" s="351"/>
      <c r="M1" s="352" t="s">
        <v>7</v>
      </c>
      <c r="N1" s="352"/>
      <c r="O1" s="352"/>
      <c r="P1" s="352"/>
      <c r="Q1" s="352"/>
      <c r="R1" s="352"/>
    </row>
    <row r="2" spans="1:18" ht="60" x14ac:dyDescent="0.25">
      <c r="A2" s="351"/>
      <c r="B2" s="354"/>
      <c r="C2" s="354"/>
      <c r="D2" s="354"/>
      <c r="E2" s="354"/>
      <c r="F2" s="351"/>
      <c r="G2" s="351"/>
      <c r="H2" s="351"/>
      <c r="I2" s="132" t="s">
        <v>0</v>
      </c>
      <c r="J2" s="132" t="s">
        <v>1</v>
      </c>
      <c r="K2" s="132" t="s">
        <v>2</v>
      </c>
      <c r="L2" s="132" t="s">
        <v>4</v>
      </c>
      <c r="M2" s="133" t="s">
        <v>8</v>
      </c>
      <c r="N2" s="133" t="s">
        <v>29</v>
      </c>
      <c r="O2" s="133" t="s">
        <v>30</v>
      </c>
      <c r="P2" s="133" t="s">
        <v>9</v>
      </c>
      <c r="Q2" s="133" t="s">
        <v>11</v>
      </c>
      <c r="R2" s="133" t="s">
        <v>12</v>
      </c>
    </row>
    <row r="3" spans="1:18" ht="38.25" customHeight="1" x14ac:dyDescent="0.25">
      <c r="A3" s="340">
        <v>1</v>
      </c>
      <c r="B3" s="340" t="s">
        <v>76</v>
      </c>
      <c r="C3" s="340" t="s">
        <v>77</v>
      </c>
      <c r="D3" s="340" t="s">
        <v>21</v>
      </c>
      <c r="E3" s="340" t="s">
        <v>274</v>
      </c>
      <c r="F3" s="340" t="s">
        <v>26</v>
      </c>
      <c r="G3" s="355"/>
      <c r="H3" s="347">
        <f>I3+J3+K3+L3</f>
        <v>70000</v>
      </c>
      <c r="I3" s="347">
        <v>70000</v>
      </c>
      <c r="J3" s="347">
        <v>0</v>
      </c>
      <c r="K3" s="347">
        <v>0</v>
      </c>
      <c r="L3" s="347">
        <v>0</v>
      </c>
      <c r="M3" s="340"/>
      <c r="N3" s="340"/>
      <c r="O3" s="340"/>
      <c r="P3" s="347"/>
      <c r="Q3" s="350" t="s">
        <v>18</v>
      </c>
      <c r="R3" s="350" t="s">
        <v>67</v>
      </c>
    </row>
    <row r="4" spans="1:18" ht="32.25" customHeight="1" x14ac:dyDescent="0.25">
      <c r="A4" s="340"/>
      <c r="B4" s="340"/>
      <c r="C4" s="340"/>
      <c r="D4" s="340"/>
      <c r="E4" s="340"/>
      <c r="F4" s="340"/>
      <c r="G4" s="355"/>
      <c r="H4" s="347"/>
      <c r="I4" s="347"/>
      <c r="J4" s="347"/>
      <c r="K4" s="347"/>
      <c r="L4" s="347"/>
      <c r="M4" s="340"/>
      <c r="N4" s="340"/>
      <c r="O4" s="340"/>
      <c r="P4" s="347"/>
      <c r="Q4" s="350"/>
      <c r="R4" s="350"/>
    </row>
    <row r="5" spans="1:18" ht="49.5" customHeight="1" x14ac:dyDescent="0.25">
      <c r="A5" s="340"/>
      <c r="B5" s="340"/>
      <c r="C5" s="340"/>
      <c r="D5" s="340"/>
      <c r="E5" s="340"/>
      <c r="F5" s="340"/>
      <c r="G5" s="355"/>
      <c r="H5" s="347"/>
      <c r="I5" s="347"/>
      <c r="J5" s="347"/>
      <c r="K5" s="347"/>
      <c r="L5" s="347"/>
      <c r="M5" s="340"/>
      <c r="N5" s="340"/>
      <c r="O5" s="340"/>
      <c r="P5" s="347"/>
      <c r="Q5" s="350"/>
      <c r="R5" s="350"/>
    </row>
    <row r="6" spans="1:18" x14ac:dyDescent="0.25">
      <c r="A6" s="344"/>
      <c r="B6" s="344"/>
      <c r="C6" s="344"/>
      <c r="D6" s="344"/>
      <c r="E6" s="344"/>
      <c r="F6" s="344"/>
      <c r="G6" s="140"/>
      <c r="H6" s="158">
        <f>SUM(H3:H5)</f>
        <v>70000</v>
      </c>
      <c r="I6" s="158">
        <f>SUM(I3:I5)</f>
        <v>70000</v>
      </c>
      <c r="J6" s="158">
        <v>0</v>
      </c>
      <c r="K6" s="158">
        <v>0</v>
      </c>
      <c r="L6" s="158">
        <v>0</v>
      </c>
      <c r="M6" s="140"/>
      <c r="N6" s="140"/>
      <c r="O6" s="140"/>
      <c r="P6" s="158">
        <f>SUM(P3:P5)</f>
        <v>0</v>
      </c>
      <c r="Q6" s="159"/>
      <c r="R6" s="159"/>
    </row>
    <row r="7" spans="1:18" ht="90.75" customHeight="1" x14ac:dyDescent="0.25">
      <c r="A7" s="338">
        <v>2</v>
      </c>
      <c r="B7" s="349" t="s">
        <v>80</v>
      </c>
      <c r="C7" s="339" t="s">
        <v>78</v>
      </c>
      <c r="D7" s="339" t="s">
        <v>22</v>
      </c>
      <c r="E7" s="339" t="s">
        <v>49</v>
      </c>
      <c r="F7" s="195" t="s">
        <v>23</v>
      </c>
      <c r="G7" s="161"/>
      <c r="H7" s="162">
        <v>3092.4</v>
      </c>
      <c r="I7" s="162">
        <v>2319.3000000000002</v>
      </c>
      <c r="J7" s="162">
        <v>773.1</v>
      </c>
      <c r="K7" s="162">
        <v>0</v>
      </c>
      <c r="L7" s="162">
        <v>0</v>
      </c>
      <c r="M7" s="163"/>
      <c r="N7" s="164"/>
      <c r="O7" s="164"/>
      <c r="P7" s="165"/>
      <c r="Q7" s="342" t="s">
        <v>262</v>
      </c>
      <c r="R7" s="343" t="s">
        <v>25</v>
      </c>
    </row>
    <row r="8" spans="1:18" ht="77.25" customHeight="1" x14ac:dyDescent="0.25">
      <c r="A8" s="338"/>
      <c r="B8" s="349"/>
      <c r="C8" s="339"/>
      <c r="D8" s="339"/>
      <c r="E8" s="339"/>
      <c r="F8" s="195" t="s">
        <v>261</v>
      </c>
      <c r="G8" s="161"/>
      <c r="H8" s="162">
        <v>1104.4000000000001</v>
      </c>
      <c r="I8" s="162">
        <v>828.3</v>
      </c>
      <c r="J8" s="162">
        <v>276.10000000000002</v>
      </c>
      <c r="K8" s="162">
        <v>0</v>
      </c>
      <c r="L8" s="162">
        <v>0</v>
      </c>
      <c r="M8" s="163"/>
      <c r="N8" s="164"/>
      <c r="O8" s="164"/>
      <c r="P8" s="165"/>
      <c r="Q8" s="342"/>
      <c r="R8" s="343"/>
    </row>
    <row r="9" spans="1:18" x14ac:dyDescent="0.25">
      <c r="A9" s="340">
        <v>3</v>
      </c>
      <c r="B9" s="341" t="s">
        <v>79</v>
      </c>
      <c r="C9" s="341" t="s">
        <v>82</v>
      </c>
      <c r="D9" s="341" t="s">
        <v>38</v>
      </c>
      <c r="E9" s="341" t="s">
        <v>280</v>
      </c>
      <c r="F9" s="340" t="s">
        <v>26</v>
      </c>
      <c r="G9" s="346"/>
      <c r="H9" s="347">
        <f>I9+J9+K9+L9</f>
        <v>20642.2</v>
      </c>
      <c r="I9" s="347">
        <v>17649.099999999999</v>
      </c>
      <c r="J9" s="347">
        <v>928.9</v>
      </c>
      <c r="K9" s="347">
        <v>2064.1999999999998</v>
      </c>
      <c r="L9" s="348">
        <v>0</v>
      </c>
      <c r="M9" s="340"/>
      <c r="N9" s="356"/>
      <c r="O9" s="340"/>
      <c r="P9" s="347"/>
      <c r="Q9" s="341" t="s">
        <v>39</v>
      </c>
      <c r="R9" s="341" t="s">
        <v>275</v>
      </c>
    </row>
    <row r="10" spans="1:18" x14ac:dyDescent="0.25">
      <c r="A10" s="340"/>
      <c r="B10" s="341"/>
      <c r="C10" s="341"/>
      <c r="D10" s="341"/>
      <c r="E10" s="341"/>
      <c r="F10" s="340"/>
      <c r="G10" s="346"/>
      <c r="H10" s="347"/>
      <c r="I10" s="347"/>
      <c r="J10" s="347"/>
      <c r="K10" s="347"/>
      <c r="L10" s="348"/>
      <c r="M10" s="340"/>
      <c r="N10" s="356"/>
      <c r="O10" s="340"/>
      <c r="P10" s="347"/>
      <c r="Q10" s="341"/>
      <c r="R10" s="341"/>
    </row>
    <row r="11" spans="1:18" x14ac:dyDescent="0.25">
      <c r="A11" s="340"/>
      <c r="B11" s="341"/>
      <c r="C11" s="341"/>
      <c r="D11" s="341"/>
      <c r="E11" s="341"/>
      <c r="F11" s="340"/>
      <c r="G11" s="346"/>
      <c r="H11" s="347"/>
      <c r="I11" s="347"/>
      <c r="J11" s="347"/>
      <c r="K11" s="347"/>
      <c r="L11" s="348"/>
      <c r="M11" s="340"/>
      <c r="N11" s="356"/>
      <c r="O11" s="340"/>
      <c r="P11" s="347"/>
      <c r="Q11" s="341"/>
      <c r="R11" s="341"/>
    </row>
    <row r="12" spans="1:18" x14ac:dyDescent="0.25">
      <c r="A12" s="340"/>
      <c r="B12" s="341"/>
      <c r="C12" s="341"/>
      <c r="D12" s="341"/>
      <c r="E12" s="341"/>
      <c r="F12" s="340"/>
      <c r="G12" s="346"/>
      <c r="H12" s="347"/>
      <c r="I12" s="347"/>
      <c r="J12" s="347"/>
      <c r="K12" s="347"/>
      <c r="L12" s="348"/>
      <c r="M12" s="340"/>
      <c r="N12" s="356"/>
      <c r="O12" s="340"/>
      <c r="P12" s="347"/>
      <c r="Q12" s="341"/>
      <c r="R12" s="341"/>
    </row>
    <row r="13" spans="1:18" x14ac:dyDescent="0.25">
      <c r="A13" s="340"/>
      <c r="B13" s="341"/>
      <c r="C13" s="341"/>
      <c r="D13" s="341"/>
      <c r="E13" s="341"/>
      <c r="F13" s="340"/>
      <c r="G13" s="346"/>
      <c r="H13" s="347"/>
      <c r="I13" s="347"/>
      <c r="J13" s="347"/>
      <c r="K13" s="347"/>
      <c r="L13" s="348"/>
      <c r="M13" s="340"/>
      <c r="N13" s="356"/>
      <c r="O13" s="340"/>
      <c r="P13" s="347"/>
      <c r="Q13" s="341"/>
      <c r="R13" s="341"/>
    </row>
    <row r="14" spans="1:18" x14ac:dyDescent="0.25">
      <c r="A14" s="340"/>
      <c r="B14" s="341"/>
      <c r="C14" s="341"/>
      <c r="D14" s="341"/>
      <c r="E14" s="341"/>
      <c r="F14" s="340"/>
      <c r="G14" s="346"/>
      <c r="H14" s="347"/>
      <c r="I14" s="347"/>
      <c r="J14" s="347"/>
      <c r="K14" s="347"/>
      <c r="L14" s="348"/>
      <c r="M14" s="340"/>
      <c r="N14" s="356"/>
      <c r="O14" s="340"/>
      <c r="P14" s="347"/>
      <c r="Q14" s="341"/>
      <c r="R14" s="341"/>
    </row>
    <row r="15" spans="1:18" x14ac:dyDescent="0.25">
      <c r="A15" s="340"/>
      <c r="B15" s="341"/>
      <c r="C15" s="341"/>
      <c r="D15" s="341"/>
      <c r="E15" s="341"/>
      <c r="F15" s="340"/>
      <c r="G15" s="346"/>
      <c r="H15" s="347"/>
      <c r="I15" s="347"/>
      <c r="J15" s="347"/>
      <c r="K15" s="347"/>
      <c r="L15" s="348"/>
      <c r="M15" s="340"/>
      <c r="N15" s="356"/>
      <c r="O15" s="340"/>
      <c r="P15" s="347"/>
      <c r="Q15" s="341"/>
      <c r="R15" s="341"/>
    </row>
    <row r="16" spans="1:18" x14ac:dyDescent="0.25">
      <c r="A16" s="340"/>
      <c r="B16" s="341"/>
      <c r="C16" s="341"/>
      <c r="D16" s="341"/>
      <c r="E16" s="341"/>
      <c r="F16" s="340"/>
      <c r="G16" s="346"/>
      <c r="H16" s="347"/>
      <c r="I16" s="347"/>
      <c r="J16" s="347"/>
      <c r="K16" s="347"/>
      <c r="L16" s="348"/>
      <c r="M16" s="340"/>
      <c r="N16" s="356"/>
      <c r="O16" s="340"/>
      <c r="P16" s="347"/>
      <c r="Q16" s="341"/>
      <c r="R16" s="341"/>
    </row>
    <row r="17" spans="1:18" ht="87.75" customHeight="1" x14ac:dyDescent="0.25">
      <c r="A17" s="145">
        <v>4</v>
      </c>
      <c r="B17" s="166" t="s">
        <v>166</v>
      </c>
      <c r="C17" s="166" t="s">
        <v>81</v>
      </c>
      <c r="D17" s="166" t="s">
        <v>28</v>
      </c>
      <c r="E17" s="166" t="s">
        <v>281</v>
      </c>
      <c r="F17" s="145" t="s">
        <v>26</v>
      </c>
      <c r="G17" s="139"/>
      <c r="H17" s="138">
        <f>I17+J17+K17+L17</f>
        <v>234334.90000000002</v>
      </c>
      <c r="I17" s="137">
        <v>222618.2</v>
      </c>
      <c r="J17" s="137">
        <v>11716.7</v>
      </c>
      <c r="K17" s="138">
        <v>0</v>
      </c>
      <c r="L17" s="138">
        <v>0</v>
      </c>
      <c r="M17" s="139"/>
      <c r="N17" s="139"/>
      <c r="O17" s="139"/>
      <c r="P17" s="139"/>
      <c r="Q17" s="135" t="s">
        <v>45</v>
      </c>
      <c r="R17" s="145" t="s">
        <v>282</v>
      </c>
    </row>
    <row r="18" spans="1:18" x14ac:dyDescent="0.25">
      <c r="A18" s="345" t="s">
        <v>164</v>
      </c>
      <c r="B18" s="345"/>
      <c r="C18" s="345"/>
      <c r="D18" s="345"/>
      <c r="E18" s="345"/>
      <c r="F18" s="345"/>
      <c r="G18" s="345"/>
      <c r="H18" s="167">
        <f>H17+H9+H8+H7</f>
        <v>259173.90000000002</v>
      </c>
      <c r="I18" s="167">
        <f t="shared" ref="I18:L18" si="0">I17+I9+I8+I7</f>
        <v>243414.9</v>
      </c>
      <c r="J18" s="167">
        <f t="shared" si="0"/>
        <v>13694.800000000001</v>
      </c>
      <c r="K18" s="167">
        <f t="shared" si="0"/>
        <v>2064.1999999999998</v>
      </c>
      <c r="L18" s="167">
        <f t="shared" si="0"/>
        <v>0</v>
      </c>
      <c r="M18" s="167"/>
      <c r="N18" s="167"/>
      <c r="O18" s="167"/>
      <c r="P18" s="167">
        <f>P17+P9+P6</f>
        <v>0</v>
      </c>
      <c r="Q18" s="168"/>
      <c r="R18" s="157"/>
    </row>
    <row r="19" spans="1:18" x14ac:dyDescent="0.25">
      <c r="A19" s="345" t="s">
        <v>167</v>
      </c>
      <c r="B19" s="345"/>
      <c r="C19" s="345"/>
      <c r="D19" s="345"/>
      <c r="E19" s="345"/>
      <c r="F19" s="345"/>
      <c r="G19" s="345"/>
      <c r="H19" s="345"/>
      <c r="I19" s="345"/>
      <c r="J19" s="345"/>
      <c r="K19" s="345"/>
      <c r="L19" s="345"/>
      <c r="M19" s="345"/>
      <c r="N19" s="345"/>
      <c r="O19" s="345"/>
      <c r="P19" s="345"/>
      <c r="Q19" s="345"/>
      <c r="R19" s="345"/>
    </row>
    <row r="20" spans="1:18" ht="78" customHeight="1" x14ac:dyDescent="0.25">
      <c r="A20" s="145">
        <v>6</v>
      </c>
      <c r="B20" s="135" t="s">
        <v>97</v>
      </c>
      <c r="C20" s="135" t="s">
        <v>98</v>
      </c>
      <c r="D20" s="145" t="s">
        <v>126</v>
      </c>
      <c r="E20" s="145" t="s">
        <v>283</v>
      </c>
      <c r="F20" s="160" t="s">
        <v>26</v>
      </c>
      <c r="G20" s="136"/>
      <c r="H20" s="138">
        <f>I20+J20+K20+L20</f>
        <v>1486.528</v>
      </c>
      <c r="I20" s="137">
        <v>0</v>
      </c>
      <c r="J20" s="137">
        <v>0</v>
      </c>
      <c r="K20" s="138">
        <v>1486.528</v>
      </c>
      <c r="L20" s="138">
        <v>0</v>
      </c>
      <c r="M20" s="139"/>
      <c r="N20" s="139"/>
      <c r="O20" s="139"/>
      <c r="P20" s="139"/>
      <c r="Q20" s="134" t="s">
        <v>127</v>
      </c>
      <c r="R20" s="169" t="s">
        <v>128</v>
      </c>
    </row>
    <row r="21" spans="1:18" ht="78" customHeight="1" x14ac:dyDescent="0.25">
      <c r="A21" s="338">
        <v>7</v>
      </c>
      <c r="B21" s="340" t="s">
        <v>170</v>
      </c>
      <c r="C21" s="341" t="s">
        <v>288</v>
      </c>
      <c r="D21" s="340" t="s">
        <v>168</v>
      </c>
      <c r="E21" s="170" t="s">
        <v>285</v>
      </c>
      <c r="F21" s="160" t="s">
        <v>26</v>
      </c>
      <c r="G21" s="136"/>
      <c r="H21" s="138">
        <f>I21+J21+K21+L21</f>
        <v>500</v>
      </c>
      <c r="I21" s="137">
        <v>0</v>
      </c>
      <c r="J21" s="137">
        <v>0</v>
      </c>
      <c r="K21" s="138">
        <v>500</v>
      </c>
      <c r="L21" s="138">
        <v>0</v>
      </c>
      <c r="M21" s="139"/>
      <c r="N21" s="139"/>
      <c r="O21" s="139"/>
      <c r="P21" s="139"/>
      <c r="Q21" s="340" t="s">
        <v>169</v>
      </c>
      <c r="R21" s="134" t="s">
        <v>286</v>
      </c>
    </row>
    <row r="22" spans="1:18" ht="85.5" customHeight="1" x14ac:dyDescent="0.25">
      <c r="A22" s="338"/>
      <c r="B22" s="340"/>
      <c r="C22" s="341"/>
      <c r="D22" s="340"/>
      <c r="E22" s="170" t="s">
        <v>287</v>
      </c>
      <c r="F22" s="171" t="s">
        <v>26</v>
      </c>
      <c r="G22" s="172"/>
      <c r="H22" s="138">
        <f>I22+J22+K22+L22</f>
        <v>250</v>
      </c>
      <c r="I22" s="137">
        <v>0</v>
      </c>
      <c r="J22" s="137">
        <v>0</v>
      </c>
      <c r="K22" s="137">
        <v>250</v>
      </c>
      <c r="L22" s="137">
        <v>0</v>
      </c>
      <c r="M22" s="171"/>
      <c r="N22" s="171"/>
      <c r="O22" s="171"/>
      <c r="P22" s="145"/>
      <c r="Q22" s="340"/>
      <c r="R22" s="134" t="s">
        <v>290</v>
      </c>
    </row>
    <row r="23" spans="1:18" x14ac:dyDescent="0.25">
      <c r="A23" s="344" t="s">
        <v>5</v>
      </c>
      <c r="B23" s="344"/>
      <c r="C23" s="344"/>
      <c r="D23" s="344"/>
      <c r="E23" s="344"/>
      <c r="F23" s="344"/>
      <c r="G23" s="141"/>
      <c r="H23" s="142">
        <f>H22+H21+H20</f>
        <v>2236.5280000000002</v>
      </c>
      <c r="I23" s="142">
        <f t="shared" ref="I23:L23" si="1">I22+I21+I20</f>
        <v>0</v>
      </c>
      <c r="J23" s="142">
        <f t="shared" si="1"/>
        <v>0</v>
      </c>
      <c r="K23" s="142">
        <f t="shared" si="1"/>
        <v>2236.5280000000002</v>
      </c>
      <c r="L23" s="142">
        <f t="shared" si="1"/>
        <v>0</v>
      </c>
      <c r="M23" s="142"/>
      <c r="N23" s="142"/>
      <c r="O23" s="142"/>
      <c r="P23" s="142"/>
      <c r="Q23" s="171"/>
      <c r="R23" s="171"/>
    </row>
  </sheetData>
  <mergeCells count="62">
    <mergeCell ref="Q21:Q22"/>
    <mergeCell ref="F9:F16"/>
    <mergeCell ref="A21:A22"/>
    <mergeCell ref="B21:B22"/>
    <mergeCell ref="D21:D22"/>
    <mergeCell ref="C21:C22"/>
    <mergeCell ref="N3:N5"/>
    <mergeCell ref="O3:O5"/>
    <mergeCell ref="P3:P5"/>
    <mergeCell ref="M9:M16"/>
    <mergeCell ref="N9:N16"/>
    <mergeCell ref="P9:P16"/>
    <mergeCell ref="H3:H5"/>
    <mergeCell ref="I3:I5"/>
    <mergeCell ref="J3:J5"/>
    <mergeCell ref="K3:K5"/>
    <mergeCell ref="L3:L5"/>
    <mergeCell ref="D1:D2"/>
    <mergeCell ref="E1:E2"/>
    <mergeCell ref="F1:F2"/>
    <mergeCell ref="F3:F5"/>
    <mergeCell ref="G3:G5"/>
    <mergeCell ref="Q3:Q5"/>
    <mergeCell ref="R3:R5"/>
    <mergeCell ref="A6:F6"/>
    <mergeCell ref="G1:G2"/>
    <mergeCell ref="H1:H2"/>
    <mergeCell ref="I1:L1"/>
    <mergeCell ref="M1:R1"/>
    <mergeCell ref="A3:A5"/>
    <mergeCell ref="B3:B5"/>
    <mergeCell ref="C3:C5"/>
    <mergeCell ref="D3:D5"/>
    <mergeCell ref="E3:E5"/>
    <mergeCell ref="M3:M5"/>
    <mergeCell ref="A1:A2"/>
    <mergeCell ref="B1:B2"/>
    <mergeCell ref="C1:C2"/>
    <mergeCell ref="Q7:Q8"/>
    <mergeCell ref="R7:R8"/>
    <mergeCell ref="C7:C8"/>
    <mergeCell ref="A23:F23"/>
    <mergeCell ref="A19:R19"/>
    <mergeCell ref="A18:G18"/>
    <mergeCell ref="O9:O16"/>
    <mergeCell ref="Q9:Q16"/>
    <mergeCell ref="R9:R16"/>
    <mergeCell ref="G9:G16"/>
    <mergeCell ref="H9:H16"/>
    <mergeCell ref="I9:I16"/>
    <mergeCell ref="J9:J16"/>
    <mergeCell ref="K9:K16"/>
    <mergeCell ref="L9:L16"/>
    <mergeCell ref="B7:B8"/>
    <mergeCell ref="A7:A8"/>
    <mergeCell ref="D7:D8"/>
    <mergeCell ref="E7:E8"/>
    <mergeCell ref="A9:A16"/>
    <mergeCell ref="B9:B16"/>
    <mergeCell ref="C9:C16"/>
    <mergeCell ref="D9:D16"/>
    <mergeCell ref="E9:E1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2019</vt:lpstr>
      <vt:lpstr>2020</vt:lpstr>
      <vt:lpstr>2021</vt:lpstr>
      <vt:lpstr>2022</vt:lpstr>
      <vt:lpstr>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2021-04-21T04:39:19Z</dcterms:modified>
</cp:coreProperties>
</file>