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<sst xmlns="http://schemas.openxmlformats.org/spreadsheetml/2006/main" count="238" uniqueCount="209">
  <si>
    <t>Развитие детского технического творчества в Добрянском муниципальном районе</t>
  </si>
  <si>
    <t>Организация и проведение августовской педагогической конференции</t>
  </si>
  <si>
    <t>Проведение мероприятий, посвященных календарным и юбилейным датам</t>
  </si>
  <si>
    <t>Проведение мероприятий, направленных на формирование имиджа профессии (профессиональные праздники, конкурсы)</t>
  </si>
  <si>
    <t>Проведение районных фестивалей, конкурсов, выставок, мероприятий</t>
  </si>
  <si>
    <t>Участие творческих коллективов района в краевых и территориальных праздниках, фестивалях, ярмарках, форумах и других акциях</t>
  </si>
  <si>
    <t>Проведение межпоселенческих мероприятий в сфере культуры и досуга</t>
  </si>
  <si>
    <t>Проведение мероприятий, направленных на развитие творческого и интеллектуального потенциала молодых людей</t>
  </si>
  <si>
    <t>Проведение мероприятий, направленных на поддержку юных дарований</t>
  </si>
  <si>
    <t>Проведение конкурсов, форумов, фестивалей, мероприятий, направленных на пропаганду семейных ценностей</t>
  </si>
  <si>
    <t>Проведение мероприятий, конкурсов, фестивалей для детей с ограниченными возможностями здоровья</t>
  </si>
  <si>
    <t>Организация участия семей, воспитывающих детей-инвалидов и детей с ограниченными возможностями здоровья в краевых, межмуниципальных и всероссийских конкурсах, фестивалях, мероприятиях</t>
  </si>
  <si>
    <t>Содержание и обслуживание внешних инженерных сетей, находящихся в муниципальной казне</t>
  </si>
  <si>
    <t>Районный конкурс "Безопасное колесо"</t>
  </si>
  <si>
    <t>Участие в краевом конкурсе "Безопасное колесо"</t>
  </si>
  <si>
    <t>Мероприятия по предупреждению детского дорожно-транспортного травматизма</t>
  </si>
  <si>
    <t>Публикация информации в печатных СМИ</t>
  </si>
  <si>
    <t>Участие детей и подростков группы риска и СОП в краевых, Всероссийских мероприятиях</t>
  </si>
  <si>
    <t>Обучение руководящего состава и специалистов органов управления в области ГО и ЧС</t>
  </si>
  <si>
    <t>Исполнение обязательств по реструктурированной задолженности Добрянского муниципального района в части исполнения решений судов</t>
  </si>
  <si>
    <t>Обеспечение своевременных расчетов Добрянским муниципальным районом по погашению и обслуживанию кредита, полученного в кредитной организации</t>
  </si>
  <si>
    <t>1</t>
  </si>
  <si>
    <t>2</t>
  </si>
  <si>
    <t>3</t>
  </si>
  <si>
    <t>4</t>
  </si>
  <si>
    <t>5</t>
  </si>
  <si>
    <t>Изменение показателей уточненного бюджета от утвержденного бюджета тыс. руб. (гр.3-гр.2)</t>
  </si>
  <si>
    <t>ВСЕГО</t>
  </si>
  <si>
    <t>Наименование мероприятия</t>
  </si>
  <si>
    <t>Проведение технической инвентаризации объектов недвижимости, находящихся в собственности Добрянского муниципального района</t>
  </si>
  <si>
    <t>Межевание земельных участков, находящихся в собственности муниципального образования</t>
  </si>
  <si>
    <t>Осуществление оценки объектов муниципальной собственности, земельных участков, вовлекаемых в оборот, реализуемых через торги</t>
  </si>
  <si>
    <t>Реализация основных общеобразовательных программ дошкольного образования</t>
  </si>
  <si>
    <t>Присмотр и уход</t>
  </si>
  <si>
    <t>Реализация отдельных мероприятий муниципальных программ Добрянского муниципального района</t>
  </si>
  <si>
    <t>Реализация основных общеобразовательных программ начального общего образования,  основного общего образования, среднего общего образования</t>
  </si>
  <si>
    <t>Организация подвоза учащихся к месту учебы в общеобразовательных учреждениях</t>
  </si>
  <si>
    <t xml:space="preserve">Организация и проведение работы с одаренными детьми </t>
  </si>
  <si>
    <t>Организация мероприятий с учащимися</t>
  </si>
  <si>
    <t>Методическое сопровождение профессионального уровня педагогов учреждений общего и дополнительного образования</t>
  </si>
  <si>
    <t>Организация отдыха детей и молодежи</t>
  </si>
  <si>
    <t>Мероприятие по организации оздоровления и отдыха детей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</si>
  <si>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</si>
  <si>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Содержание муниципальных органов Добрянского муниципального района</t>
  </si>
  <si>
    <t>Организация показа концертов и концертных программ</t>
  </si>
  <si>
    <t>Организация и проведение физкультурно-массовых мероприятий, спортивных соревнований, мероприятий для людей с ограниченными возможностями здоровья на территории Добрянского муниципального района</t>
  </si>
  <si>
    <t>Организация и проведение мероприятий, направленных на внедрение Всероссийского физкультурно-спортивного комплекса "Готов к труду и обороне" (ГТО) на территории Добрянского муниципального района</t>
  </si>
  <si>
    <t>Администрирование отдельных государственных полномочий по поддержке сельскохозяйственного производства</t>
  </si>
  <si>
    <t>Поощрение учащихся общеобразовательных учреждений района в виде проведения  экскурсии по достопримечательностям района</t>
  </si>
  <si>
    <t>Содержание автомобильных дорог местного значения вне границ населенных пунктов в границах Добрянского муниципального района</t>
  </si>
  <si>
    <t>Мероприятия по приведению в нормативное состояние автомобильных дорог местного значения Добрянского муниципального района</t>
  </si>
  <si>
    <t>Подготовка документации по планировке территории сельских поселений Добрянского муниципального района</t>
  </si>
  <si>
    <t xml:space="preserve">Содержание муниципальных органов Добрянского муниципального района </t>
  </si>
  <si>
    <t xml:space="preserve">Содержание казенных учреждений Добрянского муниципального района </t>
  </si>
  <si>
    <t>Содержание и обслуживание муниципального  недвижимого имущества Добрянского  района</t>
  </si>
  <si>
    <t xml:space="preserve">Информационное обеспечение ведения Реестра муниципального имущества и Реестра договоров аренды имущества и земельных участков </t>
  </si>
  <si>
    <t>Мониторинг на полигоне твердых бытовых отходов п. Полазна</t>
  </si>
  <si>
    <t>Текущий ремонт недвижимого имущества, находящегося в муниципальной казне</t>
  </si>
  <si>
    <t>Районный конкурс замещающих семей «Наша дружная семья»</t>
  </si>
  <si>
    <t>Новогодние мероприятия для детей из малообеспеченных семей</t>
  </si>
  <si>
    <t xml:space="preserve">Проведение районных акций по пропаганде здорового образа жизни среди подростков и молодёжи </t>
  </si>
  <si>
    <t>Районный футбольный турнир  по дворовому футболу «Двор без наркотиков»</t>
  </si>
  <si>
    <t>Повышения защищенности объектов транспортной инфраструктуры</t>
  </si>
  <si>
    <t xml:space="preserve">Содержание муниципальных органов  Добрянского муниципального района </t>
  </si>
  <si>
    <t xml:space="preserve">Развитие информационно-коммуникационных систем </t>
  </si>
  <si>
    <t xml:space="preserve">Приобретение программного обеспечения </t>
  </si>
  <si>
    <t>Организация рабочих мест для работы в ИСЭД ПК и системе исполнения регламентов</t>
  </si>
  <si>
    <t>Обеспечение работоспособности и модернизация официального сайта АДМР, в т.ч. хостинг сайта</t>
  </si>
  <si>
    <t>Система наград и поощрений муниципального образования «Добрянский муниципальный район»</t>
  </si>
  <si>
    <t>Ежемесячные денежные выплаты Почетным гражданам Добрянского муниципального района</t>
  </si>
  <si>
    <t>Организация и проведение организационных, информационных, образовательных мероприятий по вопросам охраны труда</t>
  </si>
  <si>
    <t xml:space="preserve">Техническое обеспечение охраны труда </t>
  </si>
  <si>
    <t>Управление Резервным фондом администрации Добрянского муниципального района</t>
  </si>
  <si>
    <t>Выравнивание бюджетной обеспеченности сельских поселений  Добрянского муниципального района из районного фонда финансовой поддержки поселений</t>
  </si>
  <si>
    <t>Проведение мероприятий, направленных на укрепление межнациональной и межконфессиональной солидарности среди жителей Добрянского муниципального района</t>
  </si>
  <si>
    <t>Проведение диспансеризации муниципальных служащих</t>
  </si>
  <si>
    <t>Выплата пенсий за выслугу лет лицам, замещавшим муниципальные должности муниципальной службы в органах местного самоуправления Добрянского муниципального района</t>
  </si>
  <si>
    <t>Выплата компенсации за аренду жилья специалистам муниципальных  учреждений образования</t>
  </si>
  <si>
    <t>Организация и проведение мероприятий "День учителя", "Учитель года", "Лучший педагог"</t>
  </si>
  <si>
    <t>% исполнения к уточненному бюджету, (гр.5/гр3*100)</t>
  </si>
  <si>
    <t>Предоставление мер социальной поддержки педагогическим работникам образовательных государственных и муниципальных 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</si>
  <si>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Инвестиционный проект "Районный культурно-досуговый центр в г. Добрянка Пермского края"</t>
  </si>
  <si>
    <t>Инвестиционный проект "Корпус 2 МБОУ ДСОШ № 5 по адресу Пермский край г. Добрянка, ул. Победы, 101"</t>
  </si>
  <si>
    <t>Возмещение части затрат, связанных с перевозкой пассажиров и их багажа водным транспортом на межпоселенческом маршруте "Добрянка-Сенькино"</t>
  </si>
  <si>
    <t>Возмещение части затрат перевозчикам, имеющим недополученные доходы, возникающие в связи с применением регулируемых тарифов на муниципальных маршрутах регулярных перевозок между поселениями в границах ДМР</t>
  </si>
  <si>
    <t>Расходы на обеспечение деятельности органов местного самоуправления в муниципальных учреждениях Добрянского муниципального района</t>
  </si>
  <si>
    <t>Содержание и обслуживание помещений, занимаемых отраслевыми (функциональными) органами администрации Добрянского муниципального района</t>
  </si>
  <si>
    <t>Обеспечение содержания и сохранности имущества, объекта незавершенного строительства комплекса "Стадион" Добрянка"</t>
  </si>
  <si>
    <t>Обеспечение содержания и сохранности имущества, объекта незавершенного строительства "Культурно-досуговый центр в г. Добрянке ПК"</t>
  </si>
  <si>
    <t>Публикация объявлений в средствах массовой информации о торгах, передаче в пользование, аренду</t>
  </si>
  <si>
    <t>Взносы на капитальный ремонт общего имущества в многоквартирных домах, являющихся муниципальной собственностью Добрянского муниципального района</t>
  </si>
  <si>
    <t>Изготовление схем размещения земельных участков, подготовка межевого плана земельных участков, постановка на кадастровый учет с целью бесплатного предоставления многодетным семьям</t>
  </si>
  <si>
    <t>Межевание земельных участков, государственная собственность на которые не разграничена, в том числе с целью продажи через торги</t>
  </si>
  <si>
    <t>Почтовые расходы по отправке исходящей корреспонденции по земельным вопросам</t>
  </si>
  <si>
    <t>Выполнение мероприятий по демонтажу самовольно установленных рекламных конструкций на территории района</t>
  </si>
  <si>
    <t>Приобретение автотранспорта для нужд  Добрянского муниципального района</t>
  </si>
  <si>
    <t xml:space="preserve">Образование комиссий по делам несовершеннолетних и  защите их прав и организация их деятельности </t>
  </si>
  <si>
    <t>Средства, передаваемые Добрянскому муниципальному району на выполнение полномочий в области обеспечения содержания Единой дежурно-диспетчерской службы</t>
  </si>
  <si>
    <t xml:space="preserve">Организация обучения муниципальных служащих </t>
  </si>
  <si>
    <t xml:space="preserve">Выплата надбавки к стипендии выпускникам школ, обучающихся по целевым контрактам и получающим специальности, необходимые для развития социальной сферы </t>
  </si>
  <si>
    <t xml:space="preserve">Составление протоколов об административных правонарушениях </t>
  </si>
  <si>
    <t>Осуществление полномочий по созданию и организации деятельности административных комиссий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</si>
  <si>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</si>
  <si>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Государственная регистрация актов гражданского состояния</t>
  </si>
  <si>
    <t>Обеспечение жильем молодых семей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</si>
  <si>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</si>
  <si>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</si>
  <si>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</si>
  <si>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Обеспечение деятельности административной комиссии Добрянского муниципального района материальными ресурсами и финансовыми средствами Добрянского муниципального района</t>
  </si>
  <si>
    <t>Средства, передаваемые Добрянскому муниципальному району на  выполнение полномочий по кассовому обслуживанию муниципальных учреждений поселений</t>
  </si>
  <si>
    <t>к Информации о ходе исполнения</t>
  </si>
  <si>
    <t>Единая субвенция на выполнение отдельеных государственных полномочий в сфере образования</t>
  </si>
  <si>
    <t>Единая субвенция на выполнение отдельных государственных полномочий в сфере образования</t>
  </si>
  <si>
    <t>Проведение церемонии награждения выпускников школ медалями за особые успехи в обучении</t>
  </si>
  <si>
    <t>Реализация дополнительных общеразвивающих программ, реализация дополнительных предпрофессиональных программ в области искусств</t>
  </si>
  <si>
    <t>Осуществление деятельности по обеспечению автотранспортом муниципальных учреждений Добрянского муниципального района для выполнения уставных целей и задач</t>
  </si>
  <si>
    <t>Приобретение автотранспорта для нужд муниципальных образовательных учреждений Добрянского муниципального района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</si>
  <si>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</si>
  <si>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Единая субсидия на финансовое обеспечение выполнения муниципального задания МАУ ДО "Добрянская детско-юношеская спортивная школа"</t>
  </si>
  <si>
    <t>Единая субсидия на финансовое обеспечение выполнения муниципального задания МАУ ДО "Полазненская детско-юношеская спортивная школа олимпийского резерва"</t>
  </si>
  <si>
    <t>Инвестиционный проект "Газификация административного здания объекта спорта "Биатлонный комплекс"</t>
  </si>
  <si>
    <t>Организация и проведение ярмарочных и других мероприятий способствующих сбыту сельскохозяйственной продукции и  сельскохозяйственных животных</t>
  </si>
  <si>
    <t>Возмещение части затрат, связанных с реализацией проектной деятельности крестьянскими (фермерскими) хозяйствами в области сельскохозяйственного производства</t>
  </si>
  <si>
    <t>Информирование потенциальных участников Программы о мероприятих Программы (печатные СМИ, Интернет-сайты, Интернет-рассылки, СМС информирование, WEB-2,0, рассылка электронных писем, медиаконтентов, видеоролики и др.)</t>
  </si>
  <si>
    <t>Софинансирование мероприятий по реализации проектов инициативного бюджетирования</t>
  </si>
  <si>
    <t>Финансовая поддержка СО НКО для организации и проведения мероприятий, направленных на патриотическое воспитание граждан и социальную поддержку людей пожилого возраста</t>
  </si>
  <si>
    <t>Финансовая поддержка СО НКО для участия, организации и проведения мероприятий, направленных на социальную реабилитацию и поддержку инвалидов</t>
  </si>
  <si>
    <t>Финансовая поддержка СО НКО для участия в официальных спортивных мероприятиях, включенных в календарный план Пермского края</t>
  </si>
  <si>
    <t>Установка автоматизированного рабочего места с проведением специальных исследований и аттестационных мероприятий</t>
  </si>
  <si>
    <t>Строительство и приобретение жилых помещений для формирования специализированного жилищного фонда для обеспечения жилими помещениями детей-сирот и детей, оставшихся без попечения родителей, лиц из их числа детей-сирот и детей, оставшихся без попечения родителей, по договорам найма специализированных жилых помещений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</si>
  <si>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</si>
  <si>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</si>
  <si>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 xml:space="preserve">Обеспечение деятельности органов местного самоуправления Добрянского муниципального района </t>
  </si>
  <si>
    <t>Глава муниципального образования</t>
  </si>
  <si>
    <t>Председатель, заместитель председателя Земского Собрания муниципального образования</t>
  </si>
  <si>
    <t>Руководитель Контрольно-счетной палаты  и его заместитель</t>
  </si>
  <si>
    <t>ИТОГО</t>
  </si>
  <si>
    <t>Обеспечение деятельности органов местного самоуправления Добрянского муниципального района на исполнение передаваемых полномочий</t>
  </si>
  <si>
    <t>ИТОГО программные направления деятельности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</si>
  <si>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</si>
  <si>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Средства, передаваемые Добрянскому муниципальному району на выполнение полномочий по осуществлению внешнего муниципального финансового контроля</t>
  </si>
  <si>
    <t>Мероприятия по организации  диспансеризации муниципальных  служащих Добрянского муниципального района</t>
  </si>
  <si>
    <t>Информирование населения через средства массовой  информации,  рекламные и PR агентства, публикации нормативных  актов</t>
  </si>
  <si>
    <t>Средства района на уплату членских взносов в Совет муниципальных образований Пермского края</t>
  </si>
  <si>
    <t>Обеспечение работников муниципальных учреждений бюджетной сферы Добрянского муниципального района путевками на санаторно-курортное лечение и оздоровление</t>
  </si>
  <si>
    <t>ИТОГО непрограммные направления деятельности</t>
  </si>
  <si>
    <t>Исполнение решений судов, вступивших в законную силу, оплата государственной пошлины и административных штрафов</t>
  </si>
  <si>
    <t xml:space="preserve">Приложение </t>
  </si>
  <si>
    <t>Анализ финансирования муниципальных программ и непрограммных направлений деятельности за 1 квартал 2019 г. в разрезе мероприятий</t>
  </si>
  <si>
    <t>Кассовый расход за 1 квартал  2019, тыс. руб.</t>
  </si>
  <si>
    <t>Утвержденный бюджет (в ред. решения ЗС от 26.12.2018 № 451), тыс. руб.</t>
  </si>
  <si>
    <t>Реализация дополнительных общеразвивающих программ</t>
  </si>
  <si>
    <t>Реализация Проектов развития образовательных организаций</t>
  </si>
  <si>
    <t>Проведение ремонтных работ в образовательных организациях</t>
  </si>
  <si>
    <t>Поддержка достижения целевых показателейгосудартсвенной программы развития агропромышленного комплекса Пермского края (расходы, не софинансируемые из федерального бюджета)</t>
  </si>
  <si>
    <t>Поддержка достижения целевых показателей государтсвенной программы развития агропромышленного комплекса Пермского края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</si>
  <si>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</si>
  <si>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Ремонт муниципальной автомобильной дороги "Никулино-Поповка" км 0+000 - км 3+193</t>
  </si>
  <si>
    <t>Ремонт муниципальной автомобильной дороги "Пермь-Березники"-Гари-Красная Слудка км 0+000 - км 0+975</t>
  </si>
  <si>
    <t>Устройство спортивных площадок и оснащение объектов спортивным оборудованием и инвентарем для занятий физической культуры и спортом</t>
  </si>
  <si>
    <t xml:space="preserve">Реализация мероприятий, направленных на достижение целевых показателей программы дорожной деятельности "Безопасные и качественные автомобильные дороги Пермской городской агломерации" </t>
  </si>
  <si>
    <t>Внесение изменений в Схему территориального планирования Добрянского муниципального района</t>
  </si>
  <si>
    <t>Текущий ремонт помещений, занимаемых отраслевыми (функциональными) органами администрации Добрянского муниципального района</t>
  </si>
  <si>
    <t>Разработка проектов межевания территории и проведения комплексных кадастровых работ</t>
  </si>
  <si>
    <t>Установка системы контроля и управления доступом в образовательных организациях, в рамках реализации концепции АПК "Безопасный город"</t>
  </si>
  <si>
    <t>Выравнивание бюджетной обеспеченности городских поселений  Добрянского муниципального района из районного фонда финансовой поддержки поселений</t>
  </si>
  <si>
    <t>Осуществление полномочий по расчету и предоставлению дотаций на выравнивание бюджетной обеспеченности поселений за счет средств бюджета Пермского края</t>
  </si>
  <si>
    <t>Предоставление отдельным категориям педагогических работников муниципальных образовательных учреждений и медицинских работников государственных медицинских учреждений, расположенных на территории Добрянского района, единовременной выплаты на приобретение и (или) строительство жилья</t>
  </si>
  <si>
    <t>Конкурс социокультурных инициатив и проектов среди некоммерческих организаций Добрянского муниципального района</t>
  </si>
  <si>
    <t>Представительские расходы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</si>
  <si>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</si>
  <si>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Обеспечение жильем отдельных категорий граждан, установленных Федеральным законом от 12 января 1995 г. № 5-ФЗ "О ветеранах"</t>
  </si>
  <si>
    <t>Обеспечение жильем отдельных категорий граждан, установленных Федеральным законом от 24 ноября 1995 г. № 181-ФЗ "О социальной защите инвалидов в Российской Федерации"</t>
  </si>
  <si>
    <t>Подготовка и опубликование в средствах массовой информации статей, материалов, информационных роликов о деятельности главы и администрации района, нормативных правовых актов</t>
  </si>
  <si>
    <t>Подготовка видеоматериала о деятельности администрации района</t>
  </si>
  <si>
    <t>Подготовка информации для выпуска брошюры о деятельности администрации Добрянского района по итогам отчетного года</t>
  </si>
  <si>
    <t>Уточненный бюджет (в ред. решения ЗС от 27.03.2019 № 482), тыс. руб.</t>
  </si>
  <si>
    <t>Обеспечение условий для развития физической культуры и массового спорта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</si>
  <si>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</si>
  <si>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Оснащение объектов спортивной инфраструктуры спортивно-технологическим оборудованием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</si>
  <si>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</si>
  <si>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Средства, передаваемые Добрянскому муниципальному району на выполнение части полномочий по решению вопросов местного значения в сфере дорожной деятельности</t>
  </si>
  <si>
    <t>Средства, передаваемые Добрянскому муниципальному району на выполнение части полномочий по решению вопросов местного значения в сфере водоснабжения и водоотведения</t>
  </si>
  <si>
    <t>Создание  условий осуществления медицинской деятельности в модульных зданиях</t>
  </si>
  <si>
    <t>Проектно-изыскательские работы на реконструкцию автомобильной дороги "Дивья - Талица" км.000+000-км.012+350</t>
  </si>
  <si>
    <t>Организация регулярных пассажирских перевозок по регулируемым тарифам по муниципальным маршрутам Добрянского муниципального района</t>
  </si>
  <si>
    <t>Выполнение мероприятий по созданию условий для своевременного и качественного выполнения работ на объекте «Сельский дом культуры на 200 мест в п. Дивья Добрянского района Пермского края»</t>
  </si>
  <si>
    <t>Расходы на ремонт автотранспорта за счет страховых возмещений. Используемого отраслевыми (функциональными) органами администрации Добрянского муниципального района</t>
  </si>
  <si>
    <t>Увеличение финансового обеспечения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в 2019 году</t>
  </si>
  <si>
    <t>Средства, передаваемые Добрянскому муниципальному району на осуществление части полномочий по исполнению бюджета</t>
  </si>
  <si>
    <t>Функционирование и развитие системы образования Добрянского района</t>
  </si>
  <si>
    <t xml:space="preserve">ИТОГО по программе </t>
  </si>
  <si>
    <t>Культура Добрянского района</t>
  </si>
  <si>
    <t>ИТОГО по программе</t>
  </si>
  <si>
    <t>Развитие физической культуры и спорта на территории Добрянского района</t>
  </si>
  <si>
    <t>Молодежная и семейная политика Добрянского муниципального района</t>
  </si>
  <si>
    <t>Развитие сельского хозяйства, малого и среднего предпринимательства на территории Добрянского района</t>
  </si>
  <si>
    <t>Инфраструктура и градостроительство Добрянского района</t>
  </si>
  <si>
    <t>Управление земельными ресурсами и имуществом Добрянского муниципального района</t>
  </si>
  <si>
    <t>Обеспечение общественной безопасности Добрянского муниципального района</t>
  </si>
  <si>
    <t>Функционирование системы муниципального управления</t>
  </si>
  <si>
    <t>Управление муниципальными финансами и муниципальным долгом</t>
  </si>
  <si>
    <t>Кадровая политика Добрянского муниципального района</t>
  </si>
  <si>
    <t>Поддержка и развитие общественных инициатив на территории Добрянского муниципального района</t>
  </si>
  <si>
    <t>Исполнение решений судов, вступивших в силу, оплата государственной пошлины и административных штрафов</t>
  </si>
  <si>
    <t xml:space="preserve">             </t>
  </si>
  <si>
    <t>бюджета Добянского муниципального района</t>
  </si>
  <si>
    <t>за 1 квартал 2019 года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</si>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</sst>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77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 wrapText="1"/>
    </xf>
    <xf numFmtId="178" fontId="3" fillId="0" borderId="10" xfId="0" applyNumberFormat="1" applyFont="1" applyBorder="1" applyAlignment="1">
      <alignment horizontal="right" vertical="center" wrapText="1"/>
    </xf>
    <xf numFmtId="178" fontId="3" fillId="0" borderId="10" xfId="0" applyNumberFormat="1" applyFont="1" applyFill="1" applyBorder="1" applyAlignment="1">
      <alignment horizontal="right" vertical="center" wrapText="1"/>
    </xf>
    <xf numFmtId="178" fontId="5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77" fontId="5" fillId="0" borderId="10" xfId="0" applyNumberFormat="1" applyFont="1" applyBorder="1" applyAlignment="1">
      <alignment vertical="center"/>
    </xf>
    <xf numFmtId="178" fontId="7" fillId="0" borderId="10" xfId="0" applyNumberFormat="1" applyFont="1" applyBorder="1" applyAlignment="1">
      <alignment horizontal="right" vertical="center" wrapText="1"/>
    </xf>
    <xf numFmtId="178" fontId="5" fillId="0" borderId="10" xfId="0" applyNumberFormat="1" applyFont="1" applyFill="1" applyBorder="1" applyAlignment="1">
      <alignment horizontal="right" vertical="center" wrapText="1"/>
    </xf>
    <xf numFmtId="177" fontId="3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 wrapText="1"/>
    </xf>
    <xf numFmtId="178" fontId="3" fillId="0" borderId="11" xfId="0" applyNumberFormat="1" applyFont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justify" vertical="center" wrapText="1"/>
    </xf>
    <xf numFmtId="178" fontId="3" fillId="33" borderId="13" xfId="0" applyNumberFormat="1" applyFont="1" applyFill="1" applyBorder="1" applyAlignment="1">
      <alignment horizontal="right" vertical="center"/>
    </xf>
    <xf numFmtId="178" fontId="46" fillId="33" borderId="10" xfId="0" applyNumberFormat="1" applyFont="1" applyFill="1" applyBorder="1" applyAlignment="1">
      <alignment horizontal="right" vertical="center" wrapText="1"/>
    </xf>
    <xf numFmtId="178" fontId="46" fillId="33" borderId="12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178" fontId="46" fillId="0" borderId="10" xfId="0" applyNumberFormat="1" applyFont="1" applyFill="1" applyBorder="1" applyAlignment="1">
      <alignment horizontal="right" vertical="center" wrapText="1"/>
    </xf>
    <xf numFmtId="0" fontId="46" fillId="0" borderId="0" xfId="0" applyFont="1" applyAlignment="1">
      <alignment wrapText="1"/>
    </xf>
    <xf numFmtId="178" fontId="3" fillId="0" borderId="14" xfId="0" applyNumberFormat="1" applyFont="1" applyBorder="1" applyAlignment="1">
      <alignment horizontal="right" vertical="center" wrapText="1"/>
    </xf>
    <xf numFmtId="0" fontId="46" fillId="33" borderId="10" xfId="0" applyFont="1" applyFill="1" applyBorder="1" applyAlignment="1">
      <alignment horizontal="justify" vertical="center" wrapText="1"/>
    </xf>
    <xf numFmtId="178" fontId="46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33" borderId="15" xfId="0" applyFont="1" applyFill="1" applyBorder="1" applyAlignment="1">
      <alignment horizontal="justify" vertical="center" wrapText="1"/>
    </xf>
    <xf numFmtId="0" fontId="46" fillId="0" borderId="10" xfId="0" applyFont="1" applyBorder="1" applyAlignment="1">
      <alignment horizontal="justify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178" fontId="5" fillId="0" borderId="15" xfId="0" applyNumberFormat="1" applyFont="1" applyBorder="1" applyAlignment="1">
      <alignment horizontal="right" vertical="center" wrapText="1"/>
    </xf>
    <xf numFmtId="178" fontId="46" fillId="0" borderId="10" xfId="0" applyNumberFormat="1" applyFont="1" applyBorder="1" applyAlignment="1">
      <alignment horizontal="right" vertical="center"/>
    </xf>
    <xf numFmtId="0" fontId="46" fillId="33" borderId="15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vertical="center" wrapText="1"/>
    </xf>
    <xf numFmtId="178" fontId="3" fillId="33" borderId="10" xfId="0" applyNumberFormat="1" applyFont="1" applyFill="1" applyBorder="1" applyAlignment="1">
      <alignment vertical="center"/>
    </xf>
    <xf numFmtId="0" fontId="46" fillId="33" borderId="12" xfId="0" applyFont="1" applyFill="1" applyBorder="1" applyAlignment="1">
      <alignment horizontal="justify" vertical="center" wrapText="1"/>
    </xf>
    <xf numFmtId="178" fontId="3" fillId="33" borderId="10" xfId="0" applyNumberFormat="1" applyFont="1" applyFill="1" applyBorder="1" applyAlignment="1">
      <alignment horizontal="right" vertical="center"/>
    </xf>
    <xf numFmtId="178" fontId="3" fillId="33" borderId="12" xfId="0" applyNumberFormat="1" applyFont="1" applyFill="1" applyBorder="1" applyAlignment="1">
      <alignment horizontal="right" vertical="center"/>
    </xf>
    <xf numFmtId="178" fontId="3" fillId="33" borderId="15" xfId="0" applyNumberFormat="1" applyFont="1" applyFill="1" applyBorder="1" applyAlignment="1">
      <alignment horizontal="right" vertical="center"/>
    </xf>
    <xf numFmtId="172" fontId="5" fillId="0" borderId="15" xfId="0" applyNumberFormat="1" applyFont="1" applyBorder="1" applyAlignment="1">
      <alignment horizontal="left" vertical="center" wrapText="1"/>
    </xf>
    <xf numFmtId="178" fontId="3" fillId="0" borderId="10" xfId="0" applyNumberFormat="1" applyFont="1" applyBorder="1" applyAlignment="1">
      <alignment horizontal="right" vertical="center"/>
    </xf>
    <xf numFmtId="178" fontId="3" fillId="0" borderId="15" xfId="0" applyNumberFormat="1" applyFont="1" applyBorder="1" applyAlignment="1">
      <alignment horizontal="right" vertical="center"/>
    </xf>
    <xf numFmtId="178" fontId="3" fillId="33" borderId="10" xfId="0" applyNumberFormat="1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horizontal="justify" vertical="center" wrapText="1"/>
    </xf>
    <xf numFmtId="178" fontId="3" fillId="0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justify" vertical="center"/>
    </xf>
    <xf numFmtId="178" fontId="3" fillId="33" borderId="12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wrapText="1"/>
    </xf>
    <xf numFmtId="178" fontId="46" fillId="33" borderId="15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178" fontId="3" fillId="0" borderId="15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/>
    </xf>
    <xf numFmtId="178" fontId="46" fillId="33" borderId="15" xfId="0" applyNumberFormat="1" applyFont="1" applyFill="1" applyBorder="1" applyAlignment="1">
      <alignment horizontal="right" vertical="center"/>
    </xf>
    <xf numFmtId="178" fontId="3" fillId="0" borderId="12" xfId="0" applyNumberFormat="1" applyFont="1" applyBorder="1" applyAlignment="1">
      <alignment horizontal="right" vertical="center" wrapText="1"/>
    </xf>
    <xf numFmtId="177" fontId="3" fillId="0" borderId="12" xfId="0" applyNumberFormat="1" applyFont="1" applyBorder="1" applyAlignment="1">
      <alignment vertical="center"/>
    </xf>
    <xf numFmtId="178" fontId="46" fillId="33" borderId="11" xfId="0" applyNumberFormat="1" applyFont="1" applyFill="1" applyBorder="1" applyAlignment="1">
      <alignment horizontal="righ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wrapText="1"/>
    </xf>
    <xf numFmtId="178" fontId="5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 wrapText="1"/>
    </xf>
    <xf numFmtId="178" fontId="7" fillId="0" borderId="10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justify" vertical="center" wrapText="1"/>
    </xf>
    <xf numFmtId="178" fontId="3" fillId="0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8" fontId="46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178" fontId="3" fillId="0" borderId="10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left" vertical="center" wrapText="1"/>
    </xf>
    <xf numFmtId="178" fontId="3" fillId="0" borderId="15" xfId="0" applyNumberFormat="1" applyFont="1" applyFill="1" applyBorder="1" applyAlignment="1">
      <alignment horizontal="right" vertical="center" wrapText="1"/>
    </xf>
    <xf numFmtId="178" fontId="0" fillId="0" borderId="0" xfId="0" applyNumberFormat="1" applyAlignment="1">
      <alignment/>
    </xf>
    <xf numFmtId="0" fontId="0" fillId="0" borderId="0" xfId="0" applyAlignment="1">
      <alignment horizontal="left"/>
    </xf>
    <xf numFmtId="0" fontId="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 vertical="center"/>
    </xf>
    <xf numFmtId="177" fontId="3" fillId="0" borderId="10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177" fontId="7" fillId="0" borderId="10" xfId="0" applyNumberFormat="1" applyFont="1" applyBorder="1" applyAlignment="1">
      <alignment horizontal="right" vertical="center"/>
    </xf>
    <xf numFmtId="178" fontId="46" fillId="0" borderId="15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72" fontId="5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232"/>
  <sheetViews>
    <sheetView showGridLines="0" tabSelected="1" zoomScale="130" zoomScaleNormal="130" workbookViewId="0" topLeftCell="A163">
      <selection activeCell="A165" sqref="A165"/>
    </sheetView>
  </sheetViews>
  <sheetFormatPr defaultColWidth="9.140625" defaultRowHeight="12.75" customHeight="1"/>
  <cols>
    <col min="1" max="1" width="30.7109375" style="0" customWidth="1"/>
    <col min="2" max="2" width="13.7109375" style="0" customWidth="1"/>
    <col min="3" max="5" width="15.421875" style="0" customWidth="1"/>
    <col min="6" max="6" width="15.8515625" style="0" customWidth="1"/>
  </cols>
  <sheetData>
    <row r="1" spans="3:6" ht="12.75" customHeight="1">
      <c r="C1" s="75"/>
      <c r="D1" s="95" t="s">
        <v>147</v>
      </c>
      <c r="E1" s="96"/>
      <c r="F1" s="96"/>
    </row>
    <row r="2" spans="3:6" ht="12.75" customHeight="1">
      <c r="C2" s="75"/>
      <c r="D2" s="95" t="s">
        <v>110</v>
      </c>
      <c r="E2" s="96"/>
      <c r="F2" s="96"/>
    </row>
    <row r="3" spans="1:6" ht="16.5" customHeight="1">
      <c r="A3" s="51"/>
      <c r="B3" s="51"/>
      <c r="C3" s="78" t="s">
        <v>205</v>
      </c>
      <c r="D3" s="97" t="s">
        <v>206</v>
      </c>
      <c r="E3" s="97"/>
      <c r="F3" s="97"/>
    </row>
    <row r="4" spans="1:6" ht="15.75" customHeight="1">
      <c r="A4" s="51"/>
      <c r="B4" s="51"/>
      <c r="C4" s="77"/>
      <c r="D4" s="95" t="s">
        <v>207</v>
      </c>
      <c r="E4" s="97"/>
      <c r="F4" s="97"/>
    </row>
    <row r="5" spans="1:6" ht="15.75" customHeight="1">
      <c r="A5" s="51"/>
      <c r="B5" s="51"/>
      <c r="C5" s="77"/>
      <c r="D5" s="76"/>
      <c r="E5" s="79"/>
      <c r="F5" s="79"/>
    </row>
    <row r="6" spans="1:6" ht="39.75" customHeight="1">
      <c r="A6" s="98" t="s">
        <v>148</v>
      </c>
      <c r="B6" s="99"/>
      <c r="C6" s="99"/>
      <c r="D6" s="99"/>
      <c r="E6" s="99"/>
      <c r="F6" s="99"/>
    </row>
    <row r="7" spans="1:6" ht="89.25">
      <c r="A7" s="1" t="s">
        <v>28</v>
      </c>
      <c r="B7" s="13" t="s">
        <v>150</v>
      </c>
      <c r="C7" s="13" t="s">
        <v>176</v>
      </c>
      <c r="D7" s="13" t="s">
        <v>26</v>
      </c>
      <c r="E7" s="13" t="s">
        <v>149</v>
      </c>
      <c r="F7" s="20" t="s">
        <v>79</v>
      </c>
    </row>
    <row r="8" spans="1:6" ht="12.75">
      <c r="A8" s="1" t="s">
        <v>21</v>
      </c>
      <c r="B8" s="1" t="s">
        <v>22</v>
      </c>
      <c r="C8" s="1" t="s">
        <v>23</v>
      </c>
      <c r="D8" s="1" t="s">
        <v>24</v>
      </c>
      <c r="E8" s="1" t="s">
        <v>25</v>
      </c>
      <c r="F8" s="2">
        <v>6</v>
      </c>
    </row>
    <row r="9" spans="1:6" ht="15">
      <c r="A9" s="88" t="s">
        <v>190</v>
      </c>
      <c r="B9" s="100"/>
      <c r="C9" s="100"/>
      <c r="D9" s="100"/>
      <c r="E9" s="100"/>
      <c r="F9" s="101"/>
    </row>
    <row r="10" spans="1:6" ht="38.25">
      <c r="A10" s="4" t="s">
        <v>111</v>
      </c>
      <c r="B10" s="42">
        <v>220068.1</v>
      </c>
      <c r="C10" s="42">
        <v>241227.9</v>
      </c>
      <c r="D10" s="42">
        <f>C10-B10</f>
        <v>21159.79999999999</v>
      </c>
      <c r="E10" s="42">
        <v>67909.7</v>
      </c>
      <c r="F10" s="3">
        <f aca="true" t="shared" si="0" ref="F10:F36">E10/C10*100</f>
        <v>28.151677314274178</v>
      </c>
    </row>
    <row r="11" spans="1:6" ht="38.25">
      <c r="A11" s="4" t="s">
        <v>32</v>
      </c>
      <c r="B11" s="15">
        <v>53731.5</v>
      </c>
      <c r="C11" s="15">
        <v>53731.5</v>
      </c>
      <c r="D11" s="5">
        <f>C11-B11</f>
        <v>0</v>
      </c>
      <c r="E11" s="5">
        <v>12839.1</v>
      </c>
      <c r="F11" s="3">
        <f t="shared" si="0"/>
        <v>23.894921973144246</v>
      </c>
    </row>
    <row r="12" spans="1:6" ht="12.75">
      <c r="A12" s="16" t="s">
        <v>33</v>
      </c>
      <c r="B12" s="17">
        <v>19720.6</v>
      </c>
      <c r="C12" s="17">
        <v>19720.6</v>
      </c>
      <c r="D12" s="56">
        <f>C12-B12</f>
        <v>0</v>
      </c>
      <c r="E12" s="56">
        <v>4399.4</v>
      </c>
      <c r="F12" s="57">
        <f t="shared" si="0"/>
        <v>22.308651866576067</v>
      </c>
    </row>
    <row r="13" spans="1:6" ht="38.25">
      <c r="A13" s="14" t="s">
        <v>112</v>
      </c>
      <c r="B13" s="38">
        <v>261425.3</v>
      </c>
      <c r="C13" s="38">
        <v>282550.8</v>
      </c>
      <c r="D13" s="56">
        <f>C13-B13</f>
        <v>21125.5</v>
      </c>
      <c r="E13" s="5">
        <f>3940+72576.8</f>
        <v>76516.8</v>
      </c>
      <c r="F13" s="57">
        <f t="shared" si="0"/>
        <v>27.080723183229356</v>
      </c>
    </row>
    <row r="14" spans="1:6" ht="63.75">
      <c r="A14" s="14" t="s">
        <v>35</v>
      </c>
      <c r="B14" s="18">
        <v>65639.7</v>
      </c>
      <c r="C14" s="18">
        <v>65639.7</v>
      </c>
      <c r="D14" s="5">
        <f aca="true" t="shared" si="1" ref="D14:D36">C14-B14</f>
        <v>0</v>
      </c>
      <c r="E14" s="5">
        <v>20358.6</v>
      </c>
      <c r="F14" s="3">
        <f t="shared" si="0"/>
        <v>31.015681058871387</v>
      </c>
    </row>
    <row r="15" spans="1:6" ht="38.25">
      <c r="A15" s="14" t="s">
        <v>36</v>
      </c>
      <c r="B15" s="18">
        <v>17218.6</v>
      </c>
      <c r="C15" s="18">
        <v>15916.3</v>
      </c>
      <c r="D15" s="5">
        <f t="shared" si="1"/>
        <v>-1302.2999999999993</v>
      </c>
      <c r="E15" s="5">
        <f>2429.8+593.1</f>
        <v>3022.9</v>
      </c>
      <c r="F15" s="3">
        <f t="shared" si="0"/>
        <v>18.99247940790259</v>
      </c>
    </row>
    <row r="16" spans="1:6" ht="25.5">
      <c r="A16" s="14" t="s">
        <v>37</v>
      </c>
      <c r="B16" s="18">
        <v>1056.6</v>
      </c>
      <c r="C16" s="18">
        <v>1056.6</v>
      </c>
      <c r="D16" s="5">
        <f t="shared" si="1"/>
        <v>0</v>
      </c>
      <c r="E16" s="5">
        <v>306.5</v>
      </c>
      <c r="F16" s="3">
        <f t="shared" si="0"/>
        <v>29.00813931478327</v>
      </c>
    </row>
    <row r="17" spans="1:6" ht="43.5" customHeight="1">
      <c r="A17" s="14" t="s">
        <v>113</v>
      </c>
      <c r="B17" s="18">
        <v>52</v>
      </c>
      <c r="C17" s="18">
        <v>52</v>
      </c>
      <c r="D17" s="5">
        <f t="shared" si="1"/>
        <v>0</v>
      </c>
      <c r="E17" s="5">
        <v>0</v>
      </c>
      <c r="F17" s="3">
        <f t="shared" si="0"/>
        <v>0</v>
      </c>
    </row>
    <row r="18" spans="1:6" ht="33" customHeight="1">
      <c r="A18" s="14" t="s">
        <v>151</v>
      </c>
      <c r="B18" s="18">
        <v>20327</v>
      </c>
      <c r="C18" s="18">
        <v>20327</v>
      </c>
      <c r="D18" s="5">
        <f t="shared" si="1"/>
        <v>0</v>
      </c>
      <c r="E18" s="5">
        <v>5147.5</v>
      </c>
      <c r="F18" s="3">
        <f t="shared" si="0"/>
        <v>25.32346140601171</v>
      </c>
    </row>
    <row r="19" spans="1:6" ht="43.5" customHeight="1">
      <c r="A19" s="14" t="s">
        <v>0</v>
      </c>
      <c r="B19" s="18">
        <v>2480.3</v>
      </c>
      <c r="C19" s="18">
        <v>2480.3</v>
      </c>
      <c r="D19" s="5">
        <f t="shared" si="1"/>
        <v>0</v>
      </c>
      <c r="E19" s="5">
        <v>655.9</v>
      </c>
      <c r="F19" s="3">
        <f t="shared" si="0"/>
        <v>26.44438172801677</v>
      </c>
    </row>
    <row r="20" spans="1:6" ht="28.5" customHeight="1">
      <c r="A20" s="14" t="s">
        <v>38</v>
      </c>
      <c r="B20" s="18">
        <v>649.9</v>
      </c>
      <c r="C20" s="18">
        <v>649.9</v>
      </c>
      <c r="D20" s="5">
        <f t="shared" si="1"/>
        <v>0</v>
      </c>
      <c r="E20" s="5">
        <v>127.4</v>
      </c>
      <c r="F20" s="3">
        <f t="shared" si="0"/>
        <v>19.603015848592094</v>
      </c>
    </row>
    <row r="21" spans="1:6" ht="56.25" customHeight="1">
      <c r="A21" s="16" t="s">
        <v>34</v>
      </c>
      <c r="B21" s="19">
        <v>190.3</v>
      </c>
      <c r="C21" s="19">
        <v>190.3</v>
      </c>
      <c r="D21" s="6">
        <f t="shared" si="1"/>
        <v>0</v>
      </c>
      <c r="E21" s="6">
        <v>0</v>
      </c>
      <c r="F21" s="12">
        <f t="shared" si="0"/>
        <v>0</v>
      </c>
    </row>
    <row r="22" spans="1:6" ht="34.5" customHeight="1">
      <c r="A22" s="16" t="s">
        <v>152</v>
      </c>
      <c r="B22" s="19">
        <v>2396.8</v>
      </c>
      <c r="C22" s="19">
        <v>2396.8</v>
      </c>
      <c r="D22" s="6">
        <f t="shared" si="1"/>
        <v>0</v>
      </c>
      <c r="E22" s="6">
        <v>0</v>
      </c>
      <c r="F22" s="12">
        <f t="shared" si="0"/>
        <v>0</v>
      </c>
    </row>
    <row r="23" spans="1:6" ht="43.5" customHeight="1">
      <c r="A23" s="16" t="s">
        <v>1</v>
      </c>
      <c r="B23" s="19">
        <v>80</v>
      </c>
      <c r="C23" s="19">
        <v>80</v>
      </c>
      <c r="D23" s="5">
        <f t="shared" si="1"/>
        <v>0</v>
      </c>
      <c r="E23" s="5">
        <v>0</v>
      </c>
      <c r="F23" s="3">
        <f t="shared" si="0"/>
        <v>0</v>
      </c>
    </row>
    <row r="24" spans="1:6" ht="56.25" customHeight="1">
      <c r="A24" s="14" t="s">
        <v>39</v>
      </c>
      <c r="B24" s="18">
        <v>5302.9</v>
      </c>
      <c r="C24" s="18">
        <v>5302.9</v>
      </c>
      <c r="D24" s="5">
        <f t="shared" si="1"/>
        <v>0</v>
      </c>
      <c r="E24" s="5">
        <v>1260</v>
      </c>
      <c r="F24" s="3">
        <f t="shared" si="0"/>
        <v>23.760583831488432</v>
      </c>
    </row>
    <row r="25" spans="1:6" ht="36" customHeight="1">
      <c r="A25" s="21" t="s">
        <v>41</v>
      </c>
      <c r="B25" s="18">
        <v>10879</v>
      </c>
      <c r="C25" s="18">
        <v>10879</v>
      </c>
      <c r="D25" s="6">
        <f t="shared" si="1"/>
        <v>0</v>
      </c>
      <c r="E25" s="6">
        <v>0</v>
      </c>
      <c r="F25" s="12">
        <f t="shared" si="0"/>
        <v>0</v>
      </c>
    </row>
    <row r="26" spans="1:6" ht="29.25" customHeight="1">
      <c r="A26" s="14" t="s">
        <v>40</v>
      </c>
      <c r="B26" s="22">
        <v>975</v>
      </c>
      <c r="C26" s="22">
        <v>975</v>
      </c>
      <c r="D26" s="6">
        <f t="shared" si="1"/>
        <v>0</v>
      </c>
      <c r="E26" s="6">
        <v>0</v>
      </c>
      <c r="F26" s="12">
        <f t="shared" si="0"/>
        <v>0</v>
      </c>
    </row>
    <row r="27" spans="1:6" ht="42" customHeight="1">
      <c r="A27" s="14" t="s">
        <v>112</v>
      </c>
      <c r="B27" s="18">
        <v>10468.5</v>
      </c>
      <c r="C27" s="18">
        <v>10402.5</v>
      </c>
      <c r="D27" s="5">
        <f t="shared" si="1"/>
        <v>-66</v>
      </c>
      <c r="E27" s="5">
        <f>1448+1592.5+50</f>
        <v>3090.5</v>
      </c>
      <c r="F27" s="12">
        <f t="shared" si="0"/>
        <v>29.709204518144677</v>
      </c>
    </row>
    <row r="28" spans="1:6" ht="131.25" customHeight="1">
      <c r="A28" s="16" t="s">
        <v>42</v>
      </c>
      <c r="B28" s="22">
        <v>6967.4</v>
      </c>
      <c r="C28" s="22">
        <v>6967.4</v>
      </c>
      <c r="D28" s="6">
        <f t="shared" si="1"/>
        <v>0</v>
      </c>
      <c r="E28" s="6">
        <v>3211.2</v>
      </c>
      <c r="F28" s="3">
        <f t="shared" si="0"/>
        <v>46.08892843815484</v>
      </c>
    </row>
    <row r="29" spans="1:6" ht="45" customHeight="1">
      <c r="A29" s="14" t="s">
        <v>112</v>
      </c>
      <c r="B29" s="22">
        <v>33530.5</v>
      </c>
      <c r="C29" s="22">
        <v>33156.9</v>
      </c>
      <c r="D29" s="6">
        <f t="shared" si="1"/>
        <v>-373.59999999999854</v>
      </c>
      <c r="E29" s="6">
        <f>6677.8+2763.2</f>
        <v>9441</v>
      </c>
      <c r="F29" s="3">
        <f t="shared" si="0"/>
        <v>28.473711354197768</v>
      </c>
    </row>
    <row r="30" spans="1:6" ht="47.25" customHeight="1">
      <c r="A30" s="14" t="s">
        <v>43</v>
      </c>
      <c r="B30" s="18">
        <v>7528.1</v>
      </c>
      <c r="C30" s="18">
        <v>7528.1</v>
      </c>
      <c r="D30" s="6">
        <f t="shared" si="1"/>
        <v>0</v>
      </c>
      <c r="E30" s="6">
        <v>1929.1</v>
      </c>
      <c r="F30" s="3">
        <f t="shared" si="0"/>
        <v>25.625323786878496</v>
      </c>
    </row>
    <row r="31" spans="1:6" ht="30.75" customHeight="1">
      <c r="A31" s="14" t="s">
        <v>153</v>
      </c>
      <c r="B31" s="18">
        <v>1000</v>
      </c>
      <c r="C31" s="18">
        <v>1000</v>
      </c>
      <c r="D31" s="6">
        <f t="shared" si="1"/>
        <v>0</v>
      </c>
      <c r="E31" s="6">
        <v>0</v>
      </c>
      <c r="F31" s="3">
        <f t="shared" si="0"/>
        <v>0</v>
      </c>
    </row>
    <row r="32" spans="1:6" ht="79.5" customHeight="1">
      <c r="A32" s="14" t="s">
        <v>117</v>
      </c>
      <c r="B32" s="18">
        <v>30064.9</v>
      </c>
      <c r="C32" s="18">
        <v>30820.3</v>
      </c>
      <c r="D32" s="6">
        <f t="shared" si="1"/>
        <v>755.3999999999978</v>
      </c>
      <c r="E32" s="6">
        <v>0</v>
      </c>
      <c r="F32" s="3">
        <f t="shared" si="0"/>
        <v>0</v>
      </c>
    </row>
    <row r="33" spans="1:6" ht="84" customHeight="1">
      <c r="A33" s="14" t="s">
        <v>115</v>
      </c>
      <c r="B33" s="18">
        <v>294.4</v>
      </c>
      <c r="C33" s="58">
        <v>294.4</v>
      </c>
      <c r="D33" s="6">
        <f t="shared" si="1"/>
        <v>0</v>
      </c>
      <c r="E33" s="6">
        <v>9.3</v>
      </c>
      <c r="F33" s="3">
        <f t="shared" si="0"/>
        <v>3.158967391304348</v>
      </c>
    </row>
    <row r="34" spans="1:6" ht="66.75" customHeight="1">
      <c r="A34" s="14" t="s">
        <v>116</v>
      </c>
      <c r="B34" s="18">
        <v>2655.7</v>
      </c>
      <c r="C34" s="58">
        <v>2655.7</v>
      </c>
      <c r="D34" s="6">
        <f t="shared" si="1"/>
        <v>0</v>
      </c>
      <c r="E34" s="6">
        <v>1614.9</v>
      </c>
      <c r="F34" s="3">
        <f t="shared" si="0"/>
        <v>60.80882629815115</v>
      </c>
    </row>
    <row r="35" spans="1:6" ht="48" customHeight="1">
      <c r="A35" s="14" t="s">
        <v>177</v>
      </c>
      <c r="B35" s="18">
        <v>0</v>
      </c>
      <c r="C35" s="58">
        <v>1802.8</v>
      </c>
      <c r="D35" s="6">
        <f t="shared" si="1"/>
        <v>1802.8</v>
      </c>
      <c r="E35" s="6">
        <v>0</v>
      </c>
      <c r="F35" s="3">
        <f t="shared" si="0"/>
        <v>0</v>
      </c>
    </row>
    <row r="36" spans="1:6" ht="71.25" customHeight="1">
      <c r="A36" s="14" t="s">
        <v>178</v>
      </c>
      <c r="B36" s="18">
        <v>0</v>
      </c>
      <c r="C36" s="58">
        <v>1043.4</v>
      </c>
      <c r="D36" s="6">
        <f t="shared" si="1"/>
        <v>1043.4</v>
      </c>
      <c r="E36" s="6">
        <v>0</v>
      </c>
      <c r="F36" s="3">
        <f t="shared" si="0"/>
        <v>0</v>
      </c>
    </row>
    <row r="37" spans="1:6" ht="15.75">
      <c r="A37" s="8" t="s">
        <v>191</v>
      </c>
      <c r="B37" s="11">
        <f>SUM(B10:B36)</f>
        <v>774703.1000000001</v>
      </c>
      <c r="C37" s="11">
        <f>SUM(C10:C36)</f>
        <v>818848.1000000003</v>
      </c>
      <c r="D37" s="7">
        <f>C37-B37</f>
        <v>44145.00000000023</v>
      </c>
      <c r="E37" s="11">
        <f>SUM(E10:E34)</f>
        <v>211839.8</v>
      </c>
      <c r="F37" s="9">
        <f>E37/C37*100</f>
        <v>25.87046364276841</v>
      </c>
    </row>
    <row r="38" spans="1:6" ht="15">
      <c r="A38" s="88" t="s">
        <v>192</v>
      </c>
      <c r="B38" s="89"/>
      <c r="C38" s="89"/>
      <c r="D38" s="89"/>
      <c r="E38" s="89"/>
      <c r="F38" s="90"/>
    </row>
    <row r="39" spans="1:6" ht="38.25">
      <c r="A39" s="14" t="s">
        <v>43</v>
      </c>
      <c r="B39" s="26">
        <v>3996.6</v>
      </c>
      <c r="C39" s="26">
        <v>3996.6</v>
      </c>
      <c r="D39" s="5">
        <f aca="true" t="shared" si="2" ref="D39:D50">C39-B39</f>
        <v>0</v>
      </c>
      <c r="E39" s="5">
        <v>1086.9</v>
      </c>
      <c r="F39" s="3">
        <f aca="true" t="shared" si="3" ref="F39:F49">E39/C39*100</f>
        <v>27.195616273832762</v>
      </c>
    </row>
    <row r="40" spans="1:6" ht="25.5">
      <c r="A40" s="14" t="s">
        <v>44</v>
      </c>
      <c r="B40" s="26">
        <v>5920</v>
      </c>
      <c r="C40" s="26">
        <v>5920</v>
      </c>
      <c r="D40" s="5">
        <f t="shared" si="2"/>
        <v>0</v>
      </c>
      <c r="E40" s="5">
        <v>1650</v>
      </c>
      <c r="F40" s="3">
        <f t="shared" si="3"/>
        <v>27.87162162162162</v>
      </c>
    </row>
    <row r="41" spans="1:6" ht="38.25">
      <c r="A41" s="14" t="s">
        <v>2</v>
      </c>
      <c r="B41" s="26">
        <v>272</v>
      </c>
      <c r="C41" s="26">
        <v>272</v>
      </c>
      <c r="D41" s="5">
        <f t="shared" si="2"/>
        <v>0</v>
      </c>
      <c r="E41" s="5">
        <v>16</v>
      </c>
      <c r="F41" s="3">
        <f t="shared" si="3"/>
        <v>5.88235294117647</v>
      </c>
    </row>
    <row r="42" spans="1:6" ht="63.75">
      <c r="A42" s="14" t="s">
        <v>3</v>
      </c>
      <c r="B42" s="26">
        <v>25</v>
      </c>
      <c r="C42" s="26">
        <v>25</v>
      </c>
      <c r="D42" s="5">
        <f t="shared" si="2"/>
        <v>0</v>
      </c>
      <c r="E42" s="5">
        <v>0</v>
      </c>
      <c r="F42" s="3">
        <f t="shared" si="3"/>
        <v>0</v>
      </c>
    </row>
    <row r="43" spans="1:6" ht="25.5">
      <c r="A43" s="23" t="s">
        <v>4</v>
      </c>
      <c r="B43" s="24">
        <v>135</v>
      </c>
      <c r="C43" s="24">
        <v>135</v>
      </c>
      <c r="D43" s="5">
        <f t="shared" si="2"/>
        <v>0</v>
      </c>
      <c r="E43" s="5">
        <v>33.2</v>
      </c>
      <c r="F43" s="3">
        <f t="shared" si="3"/>
        <v>24.592592592592595</v>
      </c>
    </row>
    <row r="44" spans="1:6" ht="55.5" customHeight="1">
      <c r="A44" s="25" t="s">
        <v>5</v>
      </c>
      <c r="B44" s="26">
        <v>30</v>
      </c>
      <c r="C44" s="26">
        <v>30</v>
      </c>
      <c r="D44" s="5">
        <f t="shared" si="2"/>
        <v>0</v>
      </c>
      <c r="E44" s="5">
        <v>0</v>
      </c>
      <c r="F44" s="3">
        <f t="shared" si="3"/>
        <v>0</v>
      </c>
    </row>
    <row r="45" spans="1:6" ht="91.5" customHeight="1">
      <c r="A45" s="25" t="s">
        <v>74</v>
      </c>
      <c r="B45" s="26">
        <v>50</v>
      </c>
      <c r="C45" s="26">
        <v>50</v>
      </c>
      <c r="D45" s="5">
        <f t="shared" si="2"/>
        <v>0</v>
      </c>
      <c r="E45" s="5">
        <v>0</v>
      </c>
      <c r="F45" s="3">
        <f t="shared" si="3"/>
        <v>0</v>
      </c>
    </row>
    <row r="46" spans="1:6" ht="70.5" customHeight="1">
      <c r="A46" s="25" t="s">
        <v>114</v>
      </c>
      <c r="B46" s="26">
        <v>30308.9</v>
      </c>
      <c r="C46" s="26">
        <v>30308.9</v>
      </c>
      <c r="D46" s="5">
        <f t="shared" si="2"/>
        <v>0</v>
      </c>
      <c r="E46" s="5">
        <v>7731.3</v>
      </c>
      <c r="F46" s="3">
        <f t="shared" si="3"/>
        <v>25.50834903279235</v>
      </c>
    </row>
    <row r="47" spans="1:6" ht="30.75" customHeight="1">
      <c r="A47" s="25" t="s">
        <v>38</v>
      </c>
      <c r="B47" s="26">
        <v>162.7</v>
      </c>
      <c r="C47" s="26">
        <v>162.7</v>
      </c>
      <c r="D47" s="5">
        <f t="shared" si="2"/>
        <v>0</v>
      </c>
      <c r="E47" s="5">
        <v>39.9</v>
      </c>
      <c r="F47" s="3">
        <f t="shared" si="3"/>
        <v>24.523663183773817</v>
      </c>
    </row>
    <row r="48" spans="1:6" ht="132" customHeight="1">
      <c r="A48" s="16" t="s">
        <v>42</v>
      </c>
      <c r="B48" s="26">
        <v>281.3</v>
      </c>
      <c r="C48" s="26">
        <v>281.3</v>
      </c>
      <c r="D48" s="5">
        <f t="shared" si="2"/>
        <v>0</v>
      </c>
      <c r="E48" s="5">
        <v>154.1</v>
      </c>
      <c r="F48" s="3">
        <f t="shared" si="3"/>
        <v>54.78137220049768</v>
      </c>
    </row>
    <row r="49" spans="1:6" ht="81" customHeight="1">
      <c r="A49" s="14" t="s">
        <v>117</v>
      </c>
      <c r="B49" s="26">
        <v>2788.4</v>
      </c>
      <c r="C49" s="26">
        <v>2788.4</v>
      </c>
      <c r="D49" s="5">
        <f t="shared" si="2"/>
        <v>0</v>
      </c>
      <c r="E49" s="5">
        <v>0</v>
      </c>
      <c r="F49" s="3">
        <f t="shared" si="3"/>
        <v>0</v>
      </c>
    </row>
    <row r="50" spans="1:6" ht="15.75">
      <c r="A50" s="8" t="s">
        <v>193</v>
      </c>
      <c r="B50" s="7">
        <f>SUM(B39:B49)</f>
        <v>43969.9</v>
      </c>
      <c r="C50" s="7">
        <f>SUM(C39:C49)</f>
        <v>43969.9</v>
      </c>
      <c r="D50" s="7">
        <f t="shared" si="2"/>
        <v>0</v>
      </c>
      <c r="E50" s="7">
        <f>SUM(E39:E49)</f>
        <v>10711.4</v>
      </c>
      <c r="F50" s="9">
        <f>E50/C50*100</f>
        <v>24.360755880727496</v>
      </c>
    </row>
    <row r="51" spans="1:6" ht="12.75">
      <c r="A51" s="88" t="s">
        <v>194</v>
      </c>
      <c r="B51" s="91"/>
      <c r="C51" s="91"/>
      <c r="D51" s="91"/>
      <c r="E51" s="91"/>
      <c r="F51" s="92"/>
    </row>
    <row r="52" spans="1:6" ht="63.75">
      <c r="A52" s="4" t="s">
        <v>118</v>
      </c>
      <c r="B52" s="42">
        <v>18238.5</v>
      </c>
      <c r="C52" s="42">
        <v>18178.5</v>
      </c>
      <c r="D52" s="5">
        <f aca="true" t="shared" si="4" ref="D52:D60">C52-B52</f>
        <v>-60</v>
      </c>
      <c r="E52" s="46">
        <v>4286.6</v>
      </c>
      <c r="F52" s="42">
        <f aca="true" t="shared" si="5" ref="F52:F60">E52/C52*100</f>
        <v>23.580603460131478</v>
      </c>
    </row>
    <row r="53" spans="1:6" ht="76.5">
      <c r="A53" s="4" t="s">
        <v>119</v>
      </c>
      <c r="B53" s="42">
        <v>12961</v>
      </c>
      <c r="C53" s="42">
        <v>12954.4</v>
      </c>
      <c r="D53" s="5">
        <f t="shared" si="4"/>
        <v>-6.600000000000364</v>
      </c>
      <c r="E53" s="46">
        <v>3188.4</v>
      </c>
      <c r="F53" s="42">
        <f t="shared" si="5"/>
        <v>24.61248687704564</v>
      </c>
    </row>
    <row r="54" spans="1:6" ht="102">
      <c r="A54" s="25" t="s">
        <v>45</v>
      </c>
      <c r="B54" s="26">
        <v>672</v>
      </c>
      <c r="C54" s="26">
        <v>672</v>
      </c>
      <c r="D54" s="5">
        <f t="shared" si="4"/>
        <v>0</v>
      </c>
      <c r="E54" s="5">
        <v>165.3</v>
      </c>
      <c r="F54" s="80">
        <f t="shared" si="5"/>
        <v>24.59821428571429</v>
      </c>
    </row>
    <row r="55" spans="1:6" ht="102">
      <c r="A55" s="30" t="s">
        <v>46</v>
      </c>
      <c r="B55" s="33">
        <v>50</v>
      </c>
      <c r="C55" s="33">
        <v>50</v>
      </c>
      <c r="D55" s="5">
        <f t="shared" si="4"/>
        <v>0</v>
      </c>
      <c r="E55" s="5">
        <v>12.3</v>
      </c>
      <c r="F55" s="80">
        <f t="shared" si="5"/>
        <v>24.6</v>
      </c>
    </row>
    <row r="56" spans="1:6" ht="127.5">
      <c r="A56" s="14" t="s">
        <v>80</v>
      </c>
      <c r="B56" s="26">
        <v>195.6</v>
      </c>
      <c r="C56" s="26">
        <v>195.6</v>
      </c>
      <c r="D56" s="5">
        <f t="shared" si="4"/>
        <v>0</v>
      </c>
      <c r="E56" s="5">
        <v>0</v>
      </c>
      <c r="F56" s="80">
        <f t="shared" si="5"/>
        <v>0</v>
      </c>
    </row>
    <row r="57" spans="1:6" ht="51">
      <c r="A57" s="14" t="s">
        <v>120</v>
      </c>
      <c r="B57" s="26">
        <v>500</v>
      </c>
      <c r="C57" s="26">
        <v>500</v>
      </c>
      <c r="D57" s="5">
        <f t="shared" si="4"/>
        <v>0</v>
      </c>
      <c r="E57" s="5">
        <v>0</v>
      </c>
      <c r="F57" s="80">
        <f t="shared" si="5"/>
        <v>0</v>
      </c>
    </row>
    <row r="58" spans="1:6" s="51" customFormat="1" ht="38.25">
      <c r="A58" s="65" t="s">
        <v>179</v>
      </c>
      <c r="B58" s="83">
        <v>0</v>
      </c>
      <c r="C58" s="83">
        <v>36.6</v>
      </c>
      <c r="D58" s="6">
        <f t="shared" si="4"/>
        <v>36.6</v>
      </c>
      <c r="E58" s="73"/>
      <c r="F58" s="84">
        <f t="shared" si="5"/>
        <v>0</v>
      </c>
    </row>
    <row r="59" spans="1:6" s="51" customFormat="1" ht="63.75">
      <c r="A59" s="65" t="s">
        <v>180</v>
      </c>
      <c r="B59" s="83">
        <v>0</v>
      </c>
      <c r="C59" s="83">
        <v>30</v>
      </c>
      <c r="D59" s="6">
        <f t="shared" si="4"/>
        <v>30</v>
      </c>
      <c r="E59" s="73"/>
      <c r="F59" s="84">
        <f t="shared" si="5"/>
        <v>0</v>
      </c>
    </row>
    <row r="60" spans="1:6" ht="15.75">
      <c r="A60" s="31" t="s">
        <v>193</v>
      </c>
      <c r="B60" s="32">
        <f>SUM(B52:B59)</f>
        <v>32617.1</v>
      </c>
      <c r="C60" s="32">
        <f>SUM(C52:C59)</f>
        <v>32617.1</v>
      </c>
      <c r="D60" s="7">
        <f t="shared" si="4"/>
        <v>0</v>
      </c>
      <c r="E60" s="32">
        <f>SUM(E52:E57)</f>
        <v>7652.6</v>
      </c>
      <c r="F60" s="9">
        <f t="shared" si="5"/>
        <v>23.461926412832533</v>
      </c>
    </row>
    <row r="61" spans="1:6" ht="12.75">
      <c r="A61" s="88" t="s">
        <v>195</v>
      </c>
      <c r="B61" s="91"/>
      <c r="C61" s="91"/>
      <c r="D61" s="91"/>
      <c r="E61" s="91"/>
      <c r="F61" s="92"/>
    </row>
    <row r="62" spans="1:6" ht="51">
      <c r="A62" s="14" t="s">
        <v>7</v>
      </c>
      <c r="B62" s="26">
        <v>750</v>
      </c>
      <c r="C62" s="26">
        <v>750</v>
      </c>
      <c r="D62" s="5">
        <f aca="true" t="shared" si="6" ref="D62:D68">C62-B62</f>
        <v>0</v>
      </c>
      <c r="E62" s="5">
        <v>0</v>
      </c>
      <c r="F62" s="3">
        <f aca="true" t="shared" si="7" ref="F62:F68">E62/C62*100</f>
        <v>0</v>
      </c>
    </row>
    <row r="63" spans="1:6" ht="38.25">
      <c r="A63" s="14" t="s">
        <v>8</v>
      </c>
      <c r="B63" s="26">
        <v>90</v>
      </c>
      <c r="C63" s="26">
        <v>90</v>
      </c>
      <c r="D63" s="5">
        <f t="shared" si="6"/>
        <v>0</v>
      </c>
      <c r="E63" s="5">
        <v>0</v>
      </c>
      <c r="F63" s="3">
        <f t="shared" si="7"/>
        <v>0</v>
      </c>
    </row>
    <row r="64" spans="1:6" ht="51">
      <c r="A64" s="14" t="s">
        <v>9</v>
      </c>
      <c r="B64" s="26">
        <v>85</v>
      </c>
      <c r="C64" s="26">
        <v>85</v>
      </c>
      <c r="D64" s="5">
        <f t="shared" si="6"/>
        <v>0</v>
      </c>
      <c r="E64" s="5">
        <v>0</v>
      </c>
      <c r="F64" s="3">
        <f t="shared" si="7"/>
        <v>0</v>
      </c>
    </row>
    <row r="65" spans="1:6" ht="51">
      <c r="A65" s="25" t="s">
        <v>10</v>
      </c>
      <c r="B65" s="26">
        <v>75</v>
      </c>
      <c r="C65" s="26">
        <v>75</v>
      </c>
      <c r="D65" s="5">
        <f t="shared" si="6"/>
        <v>0</v>
      </c>
      <c r="E65" s="5">
        <v>0</v>
      </c>
      <c r="F65" s="3">
        <f t="shared" si="7"/>
        <v>0</v>
      </c>
    </row>
    <row r="66" spans="1:6" ht="81" customHeight="1">
      <c r="A66" s="25" t="s">
        <v>11</v>
      </c>
      <c r="B66" s="26">
        <v>30</v>
      </c>
      <c r="C66" s="26">
        <v>30</v>
      </c>
      <c r="D66" s="5">
        <f t="shared" si="6"/>
        <v>0</v>
      </c>
      <c r="E66" s="5">
        <v>0</v>
      </c>
      <c r="F66" s="3">
        <f t="shared" si="7"/>
        <v>0</v>
      </c>
    </row>
    <row r="67" spans="1:6" ht="25.5">
      <c r="A67" s="34" t="s">
        <v>104</v>
      </c>
      <c r="B67" s="55">
        <v>6421.8</v>
      </c>
      <c r="C67" s="55">
        <v>6421.8</v>
      </c>
      <c r="D67" s="5">
        <f t="shared" si="6"/>
        <v>0</v>
      </c>
      <c r="E67" s="52">
        <v>0</v>
      </c>
      <c r="F67" s="3">
        <f t="shared" si="7"/>
        <v>0</v>
      </c>
    </row>
    <row r="68" spans="1:6" ht="102">
      <c r="A68" s="34" t="s">
        <v>208</v>
      </c>
      <c r="B68" s="55">
        <v>2588.1</v>
      </c>
      <c r="C68" s="55">
        <v>4264.1</v>
      </c>
      <c r="D68" s="5">
        <f t="shared" si="6"/>
        <v>1676.0000000000005</v>
      </c>
      <c r="E68" s="52">
        <v>0</v>
      </c>
      <c r="F68" s="3">
        <f t="shared" si="7"/>
        <v>0</v>
      </c>
    </row>
    <row r="69" spans="1:6" ht="15.75">
      <c r="A69" s="31" t="s">
        <v>191</v>
      </c>
      <c r="B69" s="32">
        <f>SUM(B62:B68)</f>
        <v>10039.9</v>
      </c>
      <c r="C69" s="32">
        <f>SUM(C62:C68)</f>
        <v>11715.900000000001</v>
      </c>
      <c r="D69" s="7">
        <f aca="true" t="shared" si="8" ref="D69:D120">C69-B69</f>
        <v>1676.0000000000018</v>
      </c>
      <c r="E69" s="32">
        <f>SUM(E62:E68)</f>
        <v>0</v>
      </c>
      <c r="F69" s="9">
        <f aca="true" t="shared" si="9" ref="F69:F77">E69/C69*100</f>
        <v>0</v>
      </c>
    </row>
    <row r="70" spans="1:6" ht="34.5" customHeight="1">
      <c r="A70" s="93" t="s">
        <v>196</v>
      </c>
      <c r="B70" s="94"/>
      <c r="C70" s="91"/>
      <c r="D70" s="91"/>
      <c r="E70" s="91"/>
      <c r="F70" s="92"/>
    </row>
    <row r="71" spans="1:6" ht="63.75">
      <c r="A71" s="25" t="s">
        <v>121</v>
      </c>
      <c r="B71" s="38">
        <v>20</v>
      </c>
      <c r="C71" s="38">
        <v>20</v>
      </c>
      <c r="D71" s="5">
        <f t="shared" si="8"/>
        <v>0</v>
      </c>
      <c r="E71" s="5">
        <v>0</v>
      </c>
      <c r="F71" s="3">
        <f t="shared" si="9"/>
        <v>0</v>
      </c>
    </row>
    <row r="72" spans="1:6" ht="89.25">
      <c r="A72" s="25" t="s">
        <v>154</v>
      </c>
      <c r="B72" s="38">
        <v>4.4</v>
      </c>
      <c r="C72" s="38">
        <v>4.4</v>
      </c>
      <c r="D72" s="5">
        <f t="shared" si="8"/>
        <v>0</v>
      </c>
      <c r="E72" s="5">
        <v>0</v>
      </c>
      <c r="F72" s="3">
        <f t="shared" si="9"/>
        <v>0</v>
      </c>
    </row>
    <row r="73" spans="1:6" ht="63.75">
      <c r="A73" s="25" t="s">
        <v>155</v>
      </c>
      <c r="B73" s="38">
        <v>46.6</v>
      </c>
      <c r="C73" s="38">
        <v>46.6</v>
      </c>
      <c r="D73" s="5">
        <f t="shared" si="8"/>
        <v>0</v>
      </c>
      <c r="E73" s="5">
        <v>0</v>
      </c>
      <c r="F73" s="3">
        <f t="shared" si="9"/>
        <v>0</v>
      </c>
    </row>
    <row r="74" spans="1:6" ht="51">
      <c r="A74" s="25" t="s">
        <v>47</v>
      </c>
      <c r="B74" s="38">
        <v>669.9</v>
      </c>
      <c r="C74" s="38">
        <v>669.9</v>
      </c>
      <c r="D74" s="5">
        <f t="shared" si="8"/>
        <v>0</v>
      </c>
      <c r="E74" s="5">
        <v>108.1</v>
      </c>
      <c r="F74" s="3">
        <f t="shared" si="9"/>
        <v>16.136736826392</v>
      </c>
    </row>
    <row r="75" spans="1:6" ht="76.5">
      <c r="A75" s="35" t="s">
        <v>122</v>
      </c>
      <c r="B75" s="36">
        <v>354.1</v>
      </c>
      <c r="C75" s="36">
        <v>244.8</v>
      </c>
      <c r="D75" s="5">
        <f t="shared" si="8"/>
        <v>-109.30000000000001</v>
      </c>
      <c r="E75" s="5">
        <v>0</v>
      </c>
      <c r="F75" s="3">
        <f t="shared" si="9"/>
        <v>0</v>
      </c>
    </row>
    <row r="76" spans="1:6" ht="54" customHeight="1">
      <c r="A76" s="34" t="s">
        <v>48</v>
      </c>
      <c r="B76" s="40">
        <v>20</v>
      </c>
      <c r="C76" s="40">
        <v>20</v>
      </c>
      <c r="D76" s="5">
        <f t="shared" si="8"/>
        <v>0</v>
      </c>
      <c r="E76" s="5">
        <v>0</v>
      </c>
      <c r="F76" s="3">
        <f t="shared" si="9"/>
        <v>0</v>
      </c>
    </row>
    <row r="77" spans="1:6" ht="15.75">
      <c r="A77" s="41" t="s">
        <v>193</v>
      </c>
      <c r="B77" s="32">
        <f>SUM(B71:B76)</f>
        <v>1115</v>
      </c>
      <c r="C77" s="32">
        <f>SUM(C71:C76)</f>
        <v>1005.7</v>
      </c>
      <c r="D77" s="7">
        <f t="shared" si="8"/>
        <v>-109.29999999999995</v>
      </c>
      <c r="E77" s="32">
        <f>SUM(E71:E76)</f>
        <v>108.1</v>
      </c>
      <c r="F77" s="9">
        <f t="shared" si="9"/>
        <v>10.748732226310032</v>
      </c>
    </row>
    <row r="78" spans="1:6" ht="18" customHeight="1">
      <c r="A78" s="102" t="s">
        <v>197</v>
      </c>
      <c r="B78" s="91"/>
      <c r="C78" s="91"/>
      <c r="D78" s="91"/>
      <c r="E78" s="91"/>
      <c r="F78" s="92"/>
    </row>
    <row r="79" spans="1:6" ht="37.5" customHeight="1">
      <c r="A79" s="14" t="s">
        <v>53</v>
      </c>
      <c r="B79" s="38">
        <v>8497.3</v>
      </c>
      <c r="C79" s="38">
        <v>8510.1</v>
      </c>
      <c r="D79" s="5">
        <f t="shared" si="8"/>
        <v>12.800000000001091</v>
      </c>
      <c r="E79" s="5">
        <v>2057.2</v>
      </c>
      <c r="F79" s="3">
        <f aca="true" t="shared" si="10" ref="F79:F120">E79/C79*100</f>
        <v>24.17362898203311</v>
      </c>
    </row>
    <row r="80" spans="1:6" ht="78.75" customHeight="1">
      <c r="A80" s="14" t="s">
        <v>181</v>
      </c>
      <c r="B80" s="38">
        <v>0</v>
      </c>
      <c r="C80" s="38">
        <v>80.7</v>
      </c>
      <c r="D80" s="5">
        <f t="shared" si="8"/>
        <v>80.7</v>
      </c>
      <c r="E80" s="5">
        <v>0</v>
      </c>
      <c r="F80" s="3">
        <f t="shared" si="10"/>
        <v>0</v>
      </c>
    </row>
    <row r="81" spans="1:6" ht="80.25" customHeight="1">
      <c r="A81" s="14" t="s">
        <v>182</v>
      </c>
      <c r="B81" s="38">
        <v>0</v>
      </c>
      <c r="C81" s="38">
        <v>41.2</v>
      </c>
      <c r="D81" s="5">
        <f t="shared" si="8"/>
        <v>41.2</v>
      </c>
      <c r="E81" s="5">
        <v>0</v>
      </c>
      <c r="F81" s="3">
        <f t="shared" si="10"/>
        <v>0</v>
      </c>
    </row>
    <row r="82" spans="1:6" ht="38.25">
      <c r="A82" s="67" t="s">
        <v>81</v>
      </c>
      <c r="B82" s="71">
        <v>0</v>
      </c>
      <c r="C82" s="71">
        <v>51.2</v>
      </c>
      <c r="D82" s="6">
        <f t="shared" si="8"/>
        <v>51.2</v>
      </c>
      <c r="E82" s="6">
        <v>0</v>
      </c>
      <c r="F82" s="12">
        <f t="shared" si="10"/>
        <v>0</v>
      </c>
    </row>
    <row r="83" spans="1:6" ht="51">
      <c r="A83" s="28" t="s">
        <v>82</v>
      </c>
      <c r="B83" s="43">
        <v>1000</v>
      </c>
      <c r="C83" s="43">
        <v>1000</v>
      </c>
      <c r="D83" s="5">
        <f t="shared" si="8"/>
        <v>0</v>
      </c>
      <c r="E83" s="5">
        <v>0</v>
      </c>
      <c r="F83" s="3">
        <f t="shared" si="10"/>
        <v>0</v>
      </c>
    </row>
    <row r="84" spans="1:6" ht="38.25">
      <c r="A84" s="65" t="s">
        <v>183</v>
      </c>
      <c r="B84" s="66">
        <v>0</v>
      </c>
      <c r="C84" s="66">
        <v>665.9</v>
      </c>
      <c r="D84" s="6">
        <f t="shared" si="8"/>
        <v>665.9</v>
      </c>
      <c r="E84" s="6">
        <v>0</v>
      </c>
      <c r="F84" s="12">
        <f t="shared" si="10"/>
        <v>0</v>
      </c>
    </row>
    <row r="85" spans="1:6" ht="51">
      <c r="A85" s="65" t="s">
        <v>184</v>
      </c>
      <c r="B85" s="66">
        <v>1107.9</v>
      </c>
      <c r="C85" s="66">
        <v>1107.9</v>
      </c>
      <c r="D85" s="6">
        <f t="shared" si="8"/>
        <v>0</v>
      </c>
      <c r="E85" s="6">
        <v>0</v>
      </c>
      <c r="F85" s="12">
        <f t="shared" si="10"/>
        <v>0</v>
      </c>
    </row>
    <row r="86" spans="1:6" ht="59.25" customHeight="1">
      <c r="A86" s="14" t="s">
        <v>49</v>
      </c>
      <c r="B86" s="38">
        <v>29306.4</v>
      </c>
      <c r="C86" s="38">
        <v>29306.4</v>
      </c>
      <c r="D86" s="5">
        <f t="shared" si="8"/>
        <v>0</v>
      </c>
      <c r="E86" s="5">
        <v>7658</v>
      </c>
      <c r="F86" s="3">
        <f t="shared" si="10"/>
        <v>26.130811017388694</v>
      </c>
    </row>
    <row r="87" spans="1:6" ht="63.75">
      <c r="A87" s="14" t="s">
        <v>50</v>
      </c>
      <c r="B87" s="38">
        <v>5411.8</v>
      </c>
      <c r="C87" s="38">
        <v>5411.8</v>
      </c>
      <c r="D87" s="5">
        <f t="shared" si="8"/>
        <v>0</v>
      </c>
      <c r="E87" s="5">
        <v>0</v>
      </c>
      <c r="F87" s="3">
        <f t="shared" si="10"/>
        <v>0</v>
      </c>
    </row>
    <row r="88" spans="1:6" ht="76.5">
      <c r="A88" s="14" t="s">
        <v>156</v>
      </c>
      <c r="B88" s="38">
        <v>41121.3</v>
      </c>
      <c r="C88" s="38">
        <v>46206.8</v>
      </c>
      <c r="D88" s="6">
        <f t="shared" si="8"/>
        <v>5085.5</v>
      </c>
      <c r="E88" s="6">
        <v>0</v>
      </c>
      <c r="F88" s="3">
        <f t="shared" si="10"/>
        <v>0</v>
      </c>
    </row>
    <row r="89" spans="1:6" ht="38.25">
      <c r="A89" s="29" t="s">
        <v>157</v>
      </c>
      <c r="B89" s="40">
        <v>1427.1</v>
      </c>
      <c r="C89" s="40">
        <v>1427.1</v>
      </c>
      <c r="D89" s="6">
        <f t="shared" si="8"/>
        <v>0</v>
      </c>
      <c r="E89" s="6">
        <v>0</v>
      </c>
      <c r="F89" s="3">
        <f t="shared" si="10"/>
        <v>0</v>
      </c>
    </row>
    <row r="90" spans="1:6" ht="51">
      <c r="A90" s="29" t="s">
        <v>158</v>
      </c>
      <c r="B90" s="40">
        <v>631.4</v>
      </c>
      <c r="C90" s="40">
        <v>631.4</v>
      </c>
      <c r="D90" s="6">
        <f t="shared" si="8"/>
        <v>0</v>
      </c>
      <c r="E90" s="6">
        <v>0</v>
      </c>
      <c r="F90" s="3">
        <f t="shared" si="10"/>
        <v>0</v>
      </c>
    </row>
    <row r="91" spans="1:6" ht="63.75">
      <c r="A91" s="29" t="s">
        <v>159</v>
      </c>
      <c r="B91" s="40">
        <v>1950</v>
      </c>
      <c r="C91" s="40">
        <v>11468.5</v>
      </c>
      <c r="D91" s="6">
        <f t="shared" si="8"/>
        <v>9518.5</v>
      </c>
      <c r="E91" s="6">
        <v>0</v>
      </c>
      <c r="F91" s="3">
        <f t="shared" si="10"/>
        <v>0</v>
      </c>
    </row>
    <row r="92" spans="1:6" ht="63.75">
      <c r="A92" s="35" t="s">
        <v>83</v>
      </c>
      <c r="B92" s="36">
        <v>414.7</v>
      </c>
      <c r="C92" s="36">
        <v>414.7</v>
      </c>
      <c r="D92" s="5">
        <f aca="true" t="shared" si="11" ref="D92:D105">C92-B92</f>
        <v>0</v>
      </c>
      <c r="E92" s="5">
        <v>414.7</v>
      </c>
      <c r="F92" s="3">
        <f>E92/C92*100</f>
        <v>100</v>
      </c>
    </row>
    <row r="93" spans="1:6" ht="108.75" customHeight="1">
      <c r="A93" s="28" t="s">
        <v>84</v>
      </c>
      <c r="B93" s="40">
        <v>1547.8</v>
      </c>
      <c r="C93" s="40">
        <v>391.4</v>
      </c>
      <c r="D93" s="5">
        <f t="shared" si="11"/>
        <v>-1156.4</v>
      </c>
      <c r="E93" s="5">
        <v>391.4</v>
      </c>
      <c r="F93" s="3">
        <f>E93/C93*100</f>
        <v>100</v>
      </c>
    </row>
    <row r="94" spans="1:6" ht="72" customHeight="1">
      <c r="A94" s="28" t="s">
        <v>185</v>
      </c>
      <c r="B94" s="40">
        <v>0</v>
      </c>
      <c r="C94" s="40">
        <v>2207.6</v>
      </c>
      <c r="D94" s="5">
        <f t="shared" si="11"/>
        <v>2207.6</v>
      </c>
      <c r="E94" s="5">
        <v>199.8</v>
      </c>
      <c r="F94" s="3">
        <f>E94/C94*100</f>
        <v>9.050552636347167</v>
      </c>
    </row>
    <row r="95" spans="1:6" ht="63.75">
      <c r="A95" s="65" t="s">
        <v>131</v>
      </c>
      <c r="B95" s="66">
        <v>0</v>
      </c>
      <c r="C95" s="66">
        <v>440.4</v>
      </c>
      <c r="D95" s="6">
        <f t="shared" si="11"/>
        <v>440.4</v>
      </c>
      <c r="E95" s="6">
        <v>0</v>
      </c>
      <c r="F95" s="12">
        <v>0</v>
      </c>
    </row>
    <row r="96" spans="1:6" ht="79.5" customHeight="1">
      <c r="A96" s="28" t="s">
        <v>117</v>
      </c>
      <c r="B96" s="40">
        <v>6049</v>
      </c>
      <c r="C96" s="40">
        <v>10421.7</v>
      </c>
      <c r="D96" s="5">
        <f t="shared" si="11"/>
        <v>4372.700000000001</v>
      </c>
      <c r="E96" s="5">
        <v>2356.4</v>
      </c>
      <c r="F96" s="3">
        <f>E96/C96*100</f>
        <v>22.610514599345596</v>
      </c>
    </row>
    <row r="97" spans="1:6" ht="84.75" customHeight="1">
      <c r="A97" s="14" t="s">
        <v>160</v>
      </c>
      <c r="B97" s="40">
        <v>70000</v>
      </c>
      <c r="C97" s="40">
        <v>70000</v>
      </c>
      <c r="D97" s="5">
        <f t="shared" si="11"/>
        <v>0</v>
      </c>
      <c r="E97" s="5">
        <v>0</v>
      </c>
      <c r="F97" s="3">
        <f>E97/C97*100</f>
        <v>0</v>
      </c>
    </row>
    <row r="98" spans="1:6" ht="91.5" customHeight="1">
      <c r="A98" s="14" t="s">
        <v>186</v>
      </c>
      <c r="B98" s="40">
        <v>0</v>
      </c>
      <c r="C98" s="40">
        <v>1443.8</v>
      </c>
      <c r="D98" s="5">
        <f t="shared" si="11"/>
        <v>1443.8</v>
      </c>
      <c r="E98" s="5">
        <v>0</v>
      </c>
      <c r="F98" s="3">
        <f>E98/C98*100</f>
        <v>0</v>
      </c>
    </row>
    <row r="99" spans="1:6" ht="38.25">
      <c r="A99" s="14" t="s">
        <v>43</v>
      </c>
      <c r="B99" s="38">
        <v>2673.9</v>
      </c>
      <c r="C99" s="38">
        <v>2673.9</v>
      </c>
      <c r="D99" s="5">
        <f t="shared" si="11"/>
        <v>0</v>
      </c>
      <c r="E99" s="5">
        <v>637.2</v>
      </c>
      <c r="F99" s="3">
        <f>E99/C99*100</f>
        <v>23.830360148098283</v>
      </c>
    </row>
    <row r="100" spans="1:6" ht="51">
      <c r="A100" s="14" t="s">
        <v>51</v>
      </c>
      <c r="B100" s="38">
        <v>700</v>
      </c>
      <c r="C100" s="38">
        <v>700</v>
      </c>
      <c r="D100" s="5">
        <f t="shared" si="11"/>
        <v>0</v>
      </c>
      <c r="E100" s="5">
        <v>0</v>
      </c>
      <c r="F100" s="3">
        <f aca="true" t="shared" si="12" ref="F100:F105">E100/C100*100</f>
        <v>0</v>
      </c>
    </row>
    <row r="101" spans="1:6" ht="51">
      <c r="A101" s="14" t="s">
        <v>161</v>
      </c>
      <c r="B101" s="38">
        <v>708</v>
      </c>
      <c r="C101" s="38">
        <v>708</v>
      </c>
      <c r="D101" s="5">
        <f t="shared" si="11"/>
        <v>0</v>
      </c>
      <c r="E101" s="5">
        <v>0</v>
      </c>
      <c r="F101" s="3">
        <f t="shared" si="12"/>
        <v>0</v>
      </c>
    </row>
    <row r="102" spans="1:6" ht="25.5">
      <c r="A102" s="14" t="s">
        <v>13</v>
      </c>
      <c r="B102" s="38">
        <v>6.3</v>
      </c>
      <c r="C102" s="38">
        <v>6.3</v>
      </c>
      <c r="D102" s="5">
        <f t="shared" si="11"/>
        <v>0</v>
      </c>
      <c r="E102" s="5">
        <v>0</v>
      </c>
      <c r="F102" s="3">
        <f t="shared" si="12"/>
        <v>0</v>
      </c>
    </row>
    <row r="103" spans="1:6" ht="25.5">
      <c r="A103" s="14" t="s">
        <v>14</v>
      </c>
      <c r="B103" s="38">
        <v>16.2</v>
      </c>
      <c r="C103" s="38">
        <v>16.2</v>
      </c>
      <c r="D103" s="5">
        <f t="shared" si="11"/>
        <v>0</v>
      </c>
      <c r="E103" s="5">
        <v>0</v>
      </c>
      <c r="F103" s="3">
        <f t="shared" si="12"/>
        <v>0</v>
      </c>
    </row>
    <row r="104" spans="1:6" ht="38.25">
      <c r="A104" s="14" t="s">
        <v>15</v>
      </c>
      <c r="B104" s="38">
        <v>47.2</v>
      </c>
      <c r="C104" s="38">
        <v>47.2</v>
      </c>
      <c r="D104" s="5">
        <f t="shared" si="11"/>
        <v>0</v>
      </c>
      <c r="E104" s="5">
        <v>10.9</v>
      </c>
      <c r="F104" s="3">
        <f t="shared" si="12"/>
        <v>23.093220338983052</v>
      </c>
    </row>
    <row r="105" spans="1:6" ht="25.5">
      <c r="A105" s="14" t="s">
        <v>16</v>
      </c>
      <c r="B105" s="38">
        <v>5</v>
      </c>
      <c r="C105" s="38">
        <v>5</v>
      </c>
      <c r="D105" s="5">
        <f t="shared" si="11"/>
        <v>0</v>
      </c>
      <c r="E105" s="5">
        <v>0</v>
      </c>
      <c r="F105" s="3">
        <f t="shared" si="12"/>
        <v>0</v>
      </c>
    </row>
    <row r="106" spans="1:6" ht="15.75">
      <c r="A106" s="31" t="s">
        <v>193</v>
      </c>
      <c r="B106" s="32">
        <f>SUM(B79:B105)</f>
        <v>172621.30000000002</v>
      </c>
      <c r="C106" s="32">
        <f>SUM(C79:C105)</f>
        <v>195385.19999999998</v>
      </c>
      <c r="D106" s="11">
        <f t="shared" si="8"/>
        <v>22763.899999999965</v>
      </c>
      <c r="E106" s="32">
        <f>SUM(E79:E105)</f>
        <v>13725.6</v>
      </c>
      <c r="F106" s="9">
        <f t="shared" si="10"/>
        <v>7.024892366463787</v>
      </c>
    </row>
    <row r="107" spans="1:6" ht="18.75" customHeight="1">
      <c r="A107" s="88" t="s">
        <v>198</v>
      </c>
      <c r="B107" s="91"/>
      <c r="C107" s="91"/>
      <c r="D107" s="91"/>
      <c r="E107" s="91"/>
      <c r="F107" s="92"/>
    </row>
    <row r="108" spans="1:6" ht="38.25">
      <c r="A108" s="14" t="s">
        <v>52</v>
      </c>
      <c r="B108" s="44">
        <v>3726.9</v>
      </c>
      <c r="C108" s="44">
        <v>3726.9</v>
      </c>
      <c r="D108" s="5">
        <f t="shared" si="8"/>
        <v>0</v>
      </c>
      <c r="E108" s="5">
        <v>923.3</v>
      </c>
      <c r="F108" s="3">
        <f t="shared" si="10"/>
        <v>24.773940808715018</v>
      </c>
    </row>
    <row r="109" spans="1:6" ht="63.75">
      <c r="A109" s="14" t="s">
        <v>85</v>
      </c>
      <c r="B109" s="44">
        <v>6400.7</v>
      </c>
      <c r="C109" s="44">
        <v>6400.7</v>
      </c>
      <c r="D109" s="5">
        <f t="shared" si="8"/>
        <v>0</v>
      </c>
      <c r="E109" s="5">
        <v>997.7</v>
      </c>
      <c r="F109" s="3">
        <f t="shared" si="10"/>
        <v>15.58735763275892</v>
      </c>
    </row>
    <row r="110" spans="1:6" ht="67.5" customHeight="1">
      <c r="A110" s="14" t="s">
        <v>86</v>
      </c>
      <c r="B110" s="38">
        <v>1600</v>
      </c>
      <c r="C110" s="38">
        <v>1600</v>
      </c>
      <c r="D110" s="5">
        <f t="shared" si="8"/>
        <v>0</v>
      </c>
      <c r="E110" s="5">
        <v>201.3</v>
      </c>
      <c r="F110" s="3">
        <f t="shared" si="10"/>
        <v>12.581249999999999</v>
      </c>
    </row>
    <row r="111" spans="1:6" ht="67.5" customHeight="1">
      <c r="A111" s="14" t="s">
        <v>162</v>
      </c>
      <c r="B111" s="38">
        <v>77.5</v>
      </c>
      <c r="C111" s="38">
        <v>77.5</v>
      </c>
      <c r="D111" s="5">
        <f t="shared" si="8"/>
        <v>0</v>
      </c>
      <c r="E111" s="5">
        <v>0</v>
      </c>
      <c r="F111" s="3">
        <f t="shared" si="10"/>
        <v>0</v>
      </c>
    </row>
    <row r="112" spans="1:6" ht="78" customHeight="1">
      <c r="A112" s="14" t="s">
        <v>187</v>
      </c>
      <c r="B112" s="38">
        <v>0</v>
      </c>
      <c r="C112" s="38">
        <v>245.9</v>
      </c>
      <c r="D112" s="5">
        <f t="shared" si="8"/>
        <v>245.9</v>
      </c>
      <c r="E112" s="5">
        <v>0</v>
      </c>
      <c r="F112" s="3">
        <f t="shared" si="10"/>
        <v>0</v>
      </c>
    </row>
    <row r="113" spans="1:6" ht="38.25">
      <c r="A113" s="27" t="s">
        <v>53</v>
      </c>
      <c r="B113" s="44">
        <v>12495.2</v>
      </c>
      <c r="C113" s="44">
        <v>12709.3</v>
      </c>
      <c r="D113" s="5">
        <f t="shared" si="8"/>
        <v>214.09999999999854</v>
      </c>
      <c r="E113" s="5">
        <v>2391</v>
      </c>
      <c r="F113" s="3">
        <f t="shared" si="10"/>
        <v>18.81299520823334</v>
      </c>
    </row>
    <row r="114" spans="1:6" ht="38.25">
      <c r="A114" s="25" t="s">
        <v>54</v>
      </c>
      <c r="B114" s="38">
        <v>5801.6</v>
      </c>
      <c r="C114" s="38">
        <v>5801.6</v>
      </c>
      <c r="D114" s="5">
        <f t="shared" si="8"/>
        <v>0</v>
      </c>
      <c r="E114" s="5">
        <v>1007.1</v>
      </c>
      <c r="F114" s="3">
        <f t="shared" si="10"/>
        <v>17.35900441257584</v>
      </c>
    </row>
    <row r="115" spans="1:6" ht="43.5" customHeight="1">
      <c r="A115" s="25" t="s">
        <v>12</v>
      </c>
      <c r="B115" s="38">
        <v>871.8</v>
      </c>
      <c r="C115" s="38">
        <v>871.8</v>
      </c>
      <c r="D115" s="5">
        <f t="shared" si="8"/>
        <v>0</v>
      </c>
      <c r="E115" s="5">
        <v>27.4</v>
      </c>
      <c r="F115" s="3">
        <f t="shared" si="10"/>
        <v>3.1429226886900667</v>
      </c>
    </row>
    <row r="116" spans="1:6" ht="63.75">
      <c r="A116" s="25" t="s">
        <v>29</v>
      </c>
      <c r="B116" s="38">
        <v>150</v>
      </c>
      <c r="C116" s="38">
        <v>150</v>
      </c>
      <c r="D116" s="5">
        <f t="shared" si="8"/>
        <v>0</v>
      </c>
      <c r="E116" s="5">
        <v>0</v>
      </c>
      <c r="F116" s="3">
        <f t="shared" si="10"/>
        <v>0</v>
      </c>
    </row>
    <row r="117" spans="1:6" ht="63.75">
      <c r="A117" s="25" t="s">
        <v>55</v>
      </c>
      <c r="B117" s="38">
        <v>50.1</v>
      </c>
      <c r="C117" s="38">
        <v>50.1</v>
      </c>
      <c r="D117" s="5">
        <f t="shared" si="8"/>
        <v>0</v>
      </c>
      <c r="E117" s="5">
        <v>50.1</v>
      </c>
      <c r="F117" s="3">
        <f t="shared" si="10"/>
        <v>100</v>
      </c>
    </row>
    <row r="118" spans="1:6" ht="25.5">
      <c r="A118" s="14" t="s">
        <v>56</v>
      </c>
      <c r="B118" s="38">
        <v>220.7</v>
      </c>
      <c r="C118" s="38">
        <v>220.7</v>
      </c>
      <c r="D118" s="5">
        <f t="shared" si="8"/>
        <v>0</v>
      </c>
      <c r="E118" s="5">
        <v>0</v>
      </c>
      <c r="F118" s="3">
        <f t="shared" si="10"/>
        <v>0</v>
      </c>
    </row>
    <row r="119" spans="1:6" ht="51">
      <c r="A119" s="14" t="s">
        <v>87</v>
      </c>
      <c r="B119" s="38">
        <v>952.9</v>
      </c>
      <c r="C119" s="38">
        <v>952.9</v>
      </c>
      <c r="D119" s="5">
        <f t="shared" si="8"/>
        <v>0</v>
      </c>
      <c r="E119" s="5">
        <v>160.5</v>
      </c>
      <c r="F119" s="3">
        <f t="shared" si="10"/>
        <v>16.84332039038724</v>
      </c>
    </row>
    <row r="120" spans="1:6" ht="63.75">
      <c r="A120" s="14" t="s">
        <v>88</v>
      </c>
      <c r="B120" s="44">
        <v>130.6</v>
      </c>
      <c r="C120" s="44">
        <v>130.6</v>
      </c>
      <c r="D120" s="5">
        <f t="shared" si="8"/>
        <v>0</v>
      </c>
      <c r="E120" s="5">
        <v>0</v>
      </c>
      <c r="F120" s="3">
        <f t="shared" si="10"/>
        <v>0</v>
      </c>
    </row>
    <row r="121" spans="1:6" ht="38.25">
      <c r="A121" s="45" t="s">
        <v>57</v>
      </c>
      <c r="B121" s="46">
        <v>83.7</v>
      </c>
      <c r="C121" s="46">
        <v>83.7</v>
      </c>
      <c r="D121" s="6">
        <f aca="true" t="shared" si="13" ref="D121:D187">C121-B121</f>
        <v>0</v>
      </c>
      <c r="E121" s="6">
        <v>0</v>
      </c>
      <c r="F121" s="12">
        <f aca="true" t="shared" si="14" ref="F121:F137">E121/C121*100</f>
        <v>0</v>
      </c>
    </row>
    <row r="122" spans="1:6" ht="38.25">
      <c r="A122" s="30" t="s">
        <v>89</v>
      </c>
      <c r="B122" s="38">
        <v>5</v>
      </c>
      <c r="C122" s="38">
        <v>5</v>
      </c>
      <c r="D122" s="5">
        <f t="shared" si="13"/>
        <v>0</v>
      </c>
      <c r="E122" s="5">
        <v>0</v>
      </c>
      <c r="F122" s="3">
        <f t="shared" si="14"/>
        <v>0</v>
      </c>
    </row>
    <row r="123" spans="1:6" ht="70.5" customHeight="1">
      <c r="A123" s="14" t="s">
        <v>90</v>
      </c>
      <c r="B123" s="38">
        <v>123.1</v>
      </c>
      <c r="C123" s="38">
        <v>123.1</v>
      </c>
      <c r="D123" s="5">
        <f t="shared" si="13"/>
        <v>0</v>
      </c>
      <c r="E123" s="5">
        <v>10.1</v>
      </c>
      <c r="F123" s="3">
        <f t="shared" si="14"/>
        <v>8.204711616571894</v>
      </c>
    </row>
    <row r="124" spans="1:6" ht="38.25">
      <c r="A124" s="14" t="s">
        <v>95</v>
      </c>
      <c r="B124" s="38">
        <v>383.6</v>
      </c>
      <c r="C124" s="38">
        <v>383.6</v>
      </c>
      <c r="D124" s="5">
        <f t="shared" si="13"/>
        <v>0</v>
      </c>
      <c r="E124" s="5">
        <v>378.7</v>
      </c>
      <c r="F124" s="3">
        <f t="shared" si="14"/>
        <v>98.72262773722626</v>
      </c>
    </row>
    <row r="125" spans="1:6" ht="38.25">
      <c r="A125" s="14" t="s">
        <v>53</v>
      </c>
      <c r="B125" s="38">
        <v>8035.9</v>
      </c>
      <c r="C125" s="38">
        <v>8035.9</v>
      </c>
      <c r="D125" s="5">
        <f t="shared" si="13"/>
        <v>0</v>
      </c>
      <c r="E125" s="5">
        <v>1631.9</v>
      </c>
      <c r="F125" s="3">
        <f t="shared" si="14"/>
        <v>20.307619557236904</v>
      </c>
    </row>
    <row r="126" spans="1:6" ht="38.25">
      <c r="A126" s="27" t="s">
        <v>30</v>
      </c>
      <c r="B126" s="26">
        <v>50</v>
      </c>
      <c r="C126" s="26">
        <v>80.7</v>
      </c>
      <c r="D126" s="5">
        <f t="shared" si="13"/>
        <v>30.700000000000003</v>
      </c>
      <c r="E126" s="5">
        <v>30.7</v>
      </c>
      <c r="F126" s="3">
        <f t="shared" si="14"/>
        <v>38.04213135068154</v>
      </c>
    </row>
    <row r="127" spans="1:6" ht="51">
      <c r="A127" s="14" t="s">
        <v>31</v>
      </c>
      <c r="B127" s="26">
        <v>200</v>
      </c>
      <c r="C127" s="26">
        <v>200</v>
      </c>
      <c r="D127" s="5">
        <f t="shared" si="13"/>
        <v>0</v>
      </c>
      <c r="E127" s="5">
        <v>0</v>
      </c>
      <c r="F127" s="3">
        <f t="shared" si="14"/>
        <v>0</v>
      </c>
    </row>
    <row r="128" spans="1:6" ht="78" customHeight="1">
      <c r="A128" s="49" t="s">
        <v>91</v>
      </c>
      <c r="B128" s="26">
        <v>90</v>
      </c>
      <c r="C128" s="26">
        <v>90</v>
      </c>
      <c r="D128" s="5">
        <f t="shared" si="13"/>
        <v>0</v>
      </c>
      <c r="E128" s="5">
        <v>0</v>
      </c>
      <c r="F128" s="3">
        <f t="shared" si="14"/>
        <v>0</v>
      </c>
    </row>
    <row r="129" spans="1:6" ht="51">
      <c r="A129" s="49" t="s">
        <v>92</v>
      </c>
      <c r="B129" s="26">
        <v>306</v>
      </c>
      <c r="C129" s="26">
        <v>677.7</v>
      </c>
      <c r="D129" s="5">
        <f t="shared" si="13"/>
        <v>371.70000000000005</v>
      </c>
      <c r="E129" s="5">
        <v>42</v>
      </c>
      <c r="F129" s="3">
        <f t="shared" si="14"/>
        <v>6.197432492253209</v>
      </c>
    </row>
    <row r="130" spans="1:6" ht="38.25">
      <c r="A130" s="49" t="s">
        <v>93</v>
      </c>
      <c r="B130" s="26">
        <v>50</v>
      </c>
      <c r="C130" s="26">
        <v>50</v>
      </c>
      <c r="D130" s="5">
        <f t="shared" si="13"/>
        <v>0</v>
      </c>
      <c r="E130" s="5">
        <v>0</v>
      </c>
      <c r="F130" s="3">
        <f t="shared" si="14"/>
        <v>0</v>
      </c>
    </row>
    <row r="131" spans="1:6" ht="38.25">
      <c r="A131" s="67" t="s">
        <v>163</v>
      </c>
      <c r="B131" s="68">
        <v>10043.9</v>
      </c>
      <c r="C131" s="68">
        <v>10043.9</v>
      </c>
      <c r="D131" s="6">
        <f t="shared" si="13"/>
        <v>0</v>
      </c>
      <c r="E131" s="6">
        <v>0</v>
      </c>
      <c r="F131" s="12">
        <f t="shared" si="14"/>
        <v>0</v>
      </c>
    </row>
    <row r="132" spans="1:6" ht="51">
      <c r="A132" s="49" t="s">
        <v>94</v>
      </c>
      <c r="B132" s="26">
        <v>50</v>
      </c>
      <c r="C132" s="26">
        <v>50</v>
      </c>
      <c r="D132" s="5">
        <f t="shared" si="13"/>
        <v>0</v>
      </c>
      <c r="E132" s="5">
        <v>0</v>
      </c>
      <c r="F132" s="3">
        <f t="shared" si="14"/>
        <v>0</v>
      </c>
    </row>
    <row r="133" spans="1:6" ht="139.5" customHeight="1">
      <c r="A133" s="49" t="s">
        <v>129</v>
      </c>
      <c r="B133" s="26">
        <v>21243.8</v>
      </c>
      <c r="C133" s="26">
        <v>21243.8</v>
      </c>
      <c r="D133" s="5">
        <f t="shared" si="13"/>
        <v>0</v>
      </c>
      <c r="E133" s="5">
        <v>0</v>
      </c>
      <c r="F133" s="3">
        <f t="shared" si="14"/>
        <v>0</v>
      </c>
    </row>
    <row r="134" spans="1:6" ht="63.75">
      <c r="A134" s="49" t="s">
        <v>105</v>
      </c>
      <c r="B134" s="26">
        <v>5230.5</v>
      </c>
      <c r="C134" s="26">
        <v>5230.5</v>
      </c>
      <c r="D134" s="5">
        <f t="shared" si="13"/>
        <v>0</v>
      </c>
      <c r="E134" s="5">
        <v>869.2</v>
      </c>
      <c r="F134" s="3">
        <f t="shared" si="14"/>
        <v>16.617914157346338</v>
      </c>
    </row>
    <row r="135" spans="1:6" ht="90.75" customHeight="1">
      <c r="A135" s="53" t="s">
        <v>106</v>
      </c>
      <c r="B135" s="26">
        <v>267.5</v>
      </c>
      <c r="C135" s="26">
        <v>267.5</v>
      </c>
      <c r="D135" s="5">
        <f t="shared" si="13"/>
        <v>0</v>
      </c>
      <c r="E135" s="5">
        <v>0</v>
      </c>
      <c r="F135" s="3">
        <f t="shared" si="14"/>
        <v>0</v>
      </c>
    </row>
    <row r="136" spans="1:6" ht="121.5" customHeight="1">
      <c r="A136" s="53" t="s">
        <v>188</v>
      </c>
      <c r="B136" s="26">
        <v>0</v>
      </c>
      <c r="C136" s="26">
        <v>125.6</v>
      </c>
      <c r="D136" s="5">
        <f t="shared" si="13"/>
        <v>125.6</v>
      </c>
      <c r="E136" s="5">
        <v>0</v>
      </c>
      <c r="F136" s="3">
        <f t="shared" si="14"/>
        <v>0</v>
      </c>
    </row>
    <row r="137" spans="1:6" ht="49.5" customHeight="1">
      <c r="A137" s="53" t="s">
        <v>146</v>
      </c>
      <c r="B137" s="26">
        <v>1731.9</v>
      </c>
      <c r="C137" s="26">
        <v>1731.9</v>
      </c>
      <c r="D137" s="5">
        <f t="shared" si="13"/>
        <v>0</v>
      </c>
      <c r="E137" s="5">
        <v>865.9</v>
      </c>
      <c r="F137" s="3">
        <f t="shared" si="14"/>
        <v>49.997112997286216</v>
      </c>
    </row>
    <row r="138" spans="1:6" ht="15.75">
      <c r="A138" s="8" t="s">
        <v>191</v>
      </c>
      <c r="B138" s="7">
        <f>SUM(B108:B137)</f>
        <v>80372.9</v>
      </c>
      <c r="C138" s="7">
        <f>SUM(C108:C137)</f>
        <v>81360.9</v>
      </c>
      <c r="D138" s="7">
        <f t="shared" si="13"/>
        <v>988</v>
      </c>
      <c r="E138" s="7">
        <f>SUM(E108:E137)</f>
        <v>9586.9</v>
      </c>
      <c r="F138" s="9">
        <f aca="true" t="shared" si="15" ref="F138:F187">E138/C138*100</f>
        <v>11.78317840633523</v>
      </c>
    </row>
    <row r="139" spans="1:6" ht="18.75" customHeight="1">
      <c r="A139" s="88" t="s">
        <v>199</v>
      </c>
      <c r="B139" s="91"/>
      <c r="C139" s="91"/>
      <c r="D139" s="91"/>
      <c r="E139" s="91"/>
      <c r="F139" s="92"/>
    </row>
    <row r="140" spans="1:6" ht="25.5">
      <c r="A140" s="25" t="s">
        <v>58</v>
      </c>
      <c r="B140" s="38">
        <v>20</v>
      </c>
      <c r="C140" s="38">
        <v>20</v>
      </c>
      <c r="D140" s="5">
        <f t="shared" si="13"/>
        <v>0</v>
      </c>
      <c r="E140" s="5">
        <v>0</v>
      </c>
      <c r="F140" s="3">
        <f t="shared" si="15"/>
        <v>0</v>
      </c>
    </row>
    <row r="141" spans="1:6" ht="25.5">
      <c r="A141" s="25" t="s">
        <v>59</v>
      </c>
      <c r="B141" s="38">
        <v>20</v>
      </c>
      <c r="C141" s="38">
        <v>20</v>
      </c>
      <c r="D141" s="5">
        <f t="shared" si="13"/>
        <v>0</v>
      </c>
      <c r="E141" s="5">
        <v>0</v>
      </c>
      <c r="F141" s="3">
        <f t="shared" si="15"/>
        <v>0</v>
      </c>
    </row>
    <row r="142" spans="1:6" ht="38.25">
      <c r="A142" s="25" t="s">
        <v>17</v>
      </c>
      <c r="B142" s="38">
        <v>20</v>
      </c>
      <c r="C142" s="38">
        <v>20</v>
      </c>
      <c r="D142" s="5">
        <f t="shared" si="13"/>
        <v>0</v>
      </c>
      <c r="E142" s="5">
        <v>0</v>
      </c>
      <c r="F142" s="3">
        <f t="shared" si="15"/>
        <v>0</v>
      </c>
    </row>
    <row r="143" spans="1:6" ht="30" customHeight="1">
      <c r="A143" s="25" t="s">
        <v>62</v>
      </c>
      <c r="B143" s="38">
        <v>46</v>
      </c>
      <c r="C143" s="38">
        <v>46</v>
      </c>
      <c r="D143" s="5">
        <f t="shared" si="13"/>
        <v>0</v>
      </c>
      <c r="E143" s="5">
        <v>0</v>
      </c>
      <c r="F143" s="3">
        <f t="shared" si="15"/>
        <v>0</v>
      </c>
    </row>
    <row r="144" spans="1:6" ht="67.5" customHeight="1">
      <c r="A144" s="34" t="s">
        <v>164</v>
      </c>
      <c r="B144" s="40">
        <v>388.3</v>
      </c>
      <c r="C144" s="40">
        <v>388.3</v>
      </c>
      <c r="D144" s="5">
        <f t="shared" si="13"/>
        <v>0</v>
      </c>
      <c r="E144" s="5">
        <v>0</v>
      </c>
      <c r="F144" s="3">
        <f t="shared" si="15"/>
        <v>0</v>
      </c>
    </row>
    <row r="145" spans="1:6" ht="38.25">
      <c r="A145" s="34" t="s">
        <v>60</v>
      </c>
      <c r="B145" s="40">
        <v>10</v>
      </c>
      <c r="C145" s="40">
        <v>10</v>
      </c>
      <c r="D145" s="5">
        <f t="shared" si="13"/>
        <v>0</v>
      </c>
      <c r="E145" s="5">
        <v>0</v>
      </c>
      <c r="F145" s="3">
        <f t="shared" si="15"/>
        <v>0</v>
      </c>
    </row>
    <row r="146" spans="1:6" ht="38.25">
      <c r="A146" s="37" t="s">
        <v>61</v>
      </c>
      <c r="B146" s="39">
        <v>30</v>
      </c>
      <c r="C146" s="39">
        <v>30</v>
      </c>
      <c r="D146" s="5">
        <f t="shared" si="13"/>
        <v>0</v>
      </c>
      <c r="E146" s="5">
        <v>0</v>
      </c>
      <c r="F146" s="3">
        <f t="shared" si="15"/>
        <v>0</v>
      </c>
    </row>
    <row r="147" spans="1:6" ht="30" customHeight="1">
      <c r="A147" s="25" t="s">
        <v>53</v>
      </c>
      <c r="B147" s="38">
        <v>4164.2</v>
      </c>
      <c r="C147" s="38">
        <v>4164.2</v>
      </c>
      <c r="D147" s="5">
        <f t="shared" si="13"/>
        <v>0</v>
      </c>
      <c r="E147" s="5">
        <v>975.2</v>
      </c>
      <c r="F147" s="3">
        <f t="shared" si="15"/>
        <v>23.41866384899861</v>
      </c>
    </row>
    <row r="148" spans="1:6" ht="66.75" customHeight="1">
      <c r="A148" s="35" t="s">
        <v>97</v>
      </c>
      <c r="B148" s="36">
        <v>771.5</v>
      </c>
      <c r="C148" s="36">
        <v>771.5</v>
      </c>
      <c r="D148" s="5">
        <f t="shared" si="13"/>
        <v>0</v>
      </c>
      <c r="E148" s="5">
        <v>138.9</v>
      </c>
      <c r="F148" s="3">
        <f t="shared" si="15"/>
        <v>18.003888528839923</v>
      </c>
    </row>
    <row r="149" spans="1:6" ht="51">
      <c r="A149" s="34" t="s">
        <v>128</v>
      </c>
      <c r="B149" s="40">
        <v>14.4</v>
      </c>
      <c r="C149" s="40">
        <v>14.4</v>
      </c>
      <c r="D149" s="5">
        <f t="shared" si="13"/>
        <v>0</v>
      </c>
      <c r="E149" s="5">
        <v>0</v>
      </c>
      <c r="F149" s="3">
        <f t="shared" si="15"/>
        <v>0</v>
      </c>
    </row>
    <row r="150" spans="1:6" ht="25.5">
      <c r="A150" s="34" t="s">
        <v>16</v>
      </c>
      <c r="B150" s="40">
        <v>15</v>
      </c>
      <c r="C150" s="40">
        <v>15</v>
      </c>
      <c r="D150" s="5">
        <f t="shared" si="13"/>
        <v>0</v>
      </c>
      <c r="E150" s="5">
        <v>0</v>
      </c>
      <c r="F150" s="3">
        <f t="shared" si="15"/>
        <v>0</v>
      </c>
    </row>
    <row r="151" spans="1:6" ht="38.25">
      <c r="A151" s="34" t="s">
        <v>18</v>
      </c>
      <c r="B151" s="40">
        <v>16.8</v>
      </c>
      <c r="C151" s="40">
        <v>16.8</v>
      </c>
      <c r="D151" s="5">
        <f t="shared" si="13"/>
        <v>0</v>
      </c>
      <c r="E151" s="5">
        <v>0</v>
      </c>
      <c r="F151" s="3">
        <f t="shared" si="15"/>
        <v>0</v>
      </c>
    </row>
    <row r="152" spans="1:6" ht="38.25">
      <c r="A152" s="30" t="s">
        <v>96</v>
      </c>
      <c r="B152" s="38">
        <v>3079.7</v>
      </c>
      <c r="C152" s="38">
        <v>3079.7</v>
      </c>
      <c r="D152" s="5">
        <f t="shared" si="13"/>
        <v>0</v>
      </c>
      <c r="E152" s="5">
        <v>736.6</v>
      </c>
      <c r="F152" s="3">
        <f t="shared" si="15"/>
        <v>23.91791408254051</v>
      </c>
    </row>
    <row r="153" spans="1:6" ht="15.75">
      <c r="A153" s="8" t="s">
        <v>193</v>
      </c>
      <c r="B153" s="7">
        <f>SUM(B140:B152)</f>
        <v>8595.9</v>
      </c>
      <c r="C153" s="7">
        <f>SUM(C140:C152)</f>
        <v>8595.9</v>
      </c>
      <c r="D153" s="11">
        <f t="shared" si="13"/>
        <v>0</v>
      </c>
      <c r="E153" s="7">
        <f>SUM(E140:E152)</f>
        <v>1850.7000000000003</v>
      </c>
      <c r="F153" s="9">
        <f t="shared" si="15"/>
        <v>21.530031759327127</v>
      </c>
    </row>
    <row r="154" spans="1:6" ht="20.25" customHeight="1">
      <c r="A154" s="88" t="s">
        <v>200</v>
      </c>
      <c r="B154" s="91"/>
      <c r="C154" s="91"/>
      <c r="D154" s="91"/>
      <c r="E154" s="91"/>
      <c r="F154" s="92"/>
    </row>
    <row r="155" spans="1:6" ht="38.25">
      <c r="A155" s="25" t="s">
        <v>63</v>
      </c>
      <c r="B155" s="44">
        <v>32850.2</v>
      </c>
      <c r="C155" s="44">
        <v>32949</v>
      </c>
      <c r="D155" s="5">
        <f t="shared" si="13"/>
        <v>98.80000000000291</v>
      </c>
      <c r="E155" s="5">
        <v>8489.8</v>
      </c>
      <c r="F155" s="3">
        <f t="shared" si="15"/>
        <v>25.76648760205165</v>
      </c>
    </row>
    <row r="156" spans="1:6" ht="38.25">
      <c r="A156" s="25" t="s">
        <v>100</v>
      </c>
      <c r="B156" s="44">
        <v>11.4</v>
      </c>
      <c r="C156" s="44">
        <v>11.4</v>
      </c>
      <c r="D156" s="5">
        <f t="shared" si="13"/>
        <v>0</v>
      </c>
      <c r="E156" s="5">
        <v>0</v>
      </c>
      <c r="F156" s="3">
        <f t="shared" si="15"/>
        <v>0</v>
      </c>
    </row>
    <row r="157" spans="1:6" ht="51">
      <c r="A157" s="25" t="s">
        <v>101</v>
      </c>
      <c r="B157" s="44">
        <v>56.2</v>
      </c>
      <c r="C157" s="44">
        <v>56.2</v>
      </c>
      <c r="D157" s="5">
        <f t="shared" si="13"/>
        <v>0</v>
      </c>
      <c r="E157" s="5">
        <v>1.5</v>
      </c>
      <c r="F157" s="3">
        <f t="shared" si="15"/>
        <v>2.669039145907473</v>
      </c>
    </row>
    <row r="158" spans="1:6" ht="89.25">
      <c r="A158" s="25" t="s">
        <v>108</v>
      </c>
      <c r="B158" s="44">
        <v>490.9</v>
      </c>
      <c r="C158" s="44">
        <v>490.9</v>
      </c>
      <c r="D158" s="5">
        <f t="shared" si="13"/>
        <v>0</v>
      </c>
      <c r="E158" s="5">
        <v>140.2</v>
      </c>
      <c r="F158" s="3">
        <f t="shared" si="15"/>
        <v>28.55978814422489</v>
      </c>
    </row>
    <row r="159" spans="1:6" ht="89.25">
      <c r="A159" s="25" t="s">
        <v>107</v>
      </c>
      <c r="B159" s="44">
        <v>13.2</v>
      </c>
      <c r="C159" s="44">
        <v>13.2</v>
      </c>
      <c r="D159" s="5">
        <f t="shared" si="13"/>
        <v>0</v>
      </c>
      <c r="E159" s="5">
        <v>0</v>
      </c>
      <c r="F159" s="3">
        <f t="shared" si="15"/>
        <v>0</v>
      </c>
    </row>
    <row r="160" spans="1:6" ht="72" customHeight="1">
      <c r="A160" s="14" t="s">
        <v>102</v>
      </c>
      <c r="B160" s="44">
        <v>529.6</v>
      </c>
      <c r="C160" s="44">
        <v>529.6</v>
      </c>
      <c r="D160" s="5">
        <f t="shared" si="13"/>
        <v>0</v>
      </c>
      <c r="E160" s="5">
        <v>124.8</v>
      </c>
      <c r="F160" s="3">
        <f t="shared" si="15"/>
        <v>23.564954682779454</v>
      </c>
    </row>
    <row r="161" spans="1:6" ht="76.5">
      <c r="A161" s="25" t="s">
        <v>130</v>
      </c>
      <c r="B161" s="44">
        <v>15.6</v>
      </c>
      <c r="C161" s="44">
        <v>15.6</v>
      </c>
      <c r="D161" s="5">
        <f t="shared" si="13"/>
        <v>0</v>
      </c>
      <c r="E161" s="5">
        <v>0</v>
      </c>
      <c r="F161" s="3">
        <f t="shared" si="15"/>
        <v>0</v>
      </c>
    </row>
    <row r="162" spans="1:6" ht="25.5">
      <c r="A162" s="30" t="s">
        <v>103</v>
      </c>
      <c r="B162" s="44">
        <v>2642.4</v>
      </c>
      <c r="C162" s="44">
        <v>2642.4</v>
      </c>
      <c r="D162" s="5">
        <f t="shared" si="13"/>
        <v>0</v>
      </c>
      <c r="E162" s="5">
        <v>508.2</v>
      </c>
      <c r="F162" s="3">
        <f t="shared" si="15"/>
        <v>19.23251589464123</v>
      </c>
    </row>
    <row r="163" spans="1:6" ht="38.25">
      <c r="A163" s="30" t="s">
        <v>53</v>
      </c>
      <c r="B163" s="44">
        <v>9070.3</v>
      </c>
      <c r="C163" s="44">
        <v>9282.4</v>
      </c>
      <c r="D163" s="5">
        <f t="shared" si="13"/>
        <v>212.10000000000036</v>
      </c>
      <c r="E163" s="5">
        <v>1977.9</v>
      </c>
      <c r="F163" s="3">
        <f t="shared" si="15"/>
        <v>21.308066879255367</v>
      </c>
    </row>
    <row r="164" spans="1:6" ht="41.25" customHeight="1">
      <c r="A164" s="49" t="s">
        <v>112</v>
      </c>
      <c r="B164" s="44">
        <v>0</v>
      </c>
      <c r="C164" s="44">
        <v>439.6</v>
      </c>
      <c r="D164" s="5">
        <f t="shared" si="13"/>
        <v>439.6</v>
      </c>
      <c r="E164" s="5">
        <v>54.2</v>
      </c>
      <c r="F164" s="3">
        <f t="shared" si="15"/>
        <v>12.329390354868062</v>
      </c>
    </row>
    <row r="165" spans="1:6" ht="63.75">
      <c r="A165" s="30" t="s">
        <v>189</v>
      </c>
      <c r="B165" s="44">
        <v>0</v>
      </c>
      <c r="C165" s="44">
        <v>1488.8</v>
      </c>
      <c r="D165" s="5">
        <f t="shared" si="13"/>
        <v>1488.8</v>
      </c>
      <c r="E165" s="5">
        <v>0</v>
      </c>
      <c r="F165" s="3">
        <f t="shared" si="15"/>
        <v>0</v>
      </c>
    </row>
    <row r="166" spans="1:6" ht="25.5">
      <c r="A166" s="14" t="s">
        <v>64</v>
      </c>
      <c r="B166" s="44">
        <v>175.8</v>
      </c>
      <c r="C166" s="44">
        <v>175.8</v>
      </c>
      <c r="D166" s="5">
        <f t="shared" si="13"/>
        <v>0</v>
      </c>
      <c r="E166" s="6">
        <f>6.9+37.5</f>
        <v>44.4</v>
      </c>
      <c r="F166" s="3">
        <f t="shared" si="15"/>
        <v>25.25597269624573</v>
      </c>
    </row>
    <row r="167" spans="1:6" ht="25.5">
      <c r="A167" s="47" t="s">
        <v>65</v>
      </c>
      <c r="B167" s="44">
        <v>100</v>
      </c>
      <c r="C167" s="44">
        <v>100</v>
      </c>
      <c r="D167" s="5">
        <f t="shared" si="13"/>
        <v>0</v>
      </c>
      <c r="E167" s="5">
        <v>20.5</v>
      </c>
      <c r="F167" s="3">
        <f t="shared" si="15"/>
        <v>20.5</v>
      </c>
    </row>
    <row r="168" spans="1:6" ht="38.25">
      <c r="A168" s="14" t="s">
        <v>66</v>
      </c>
      <c r="B168" s="44">
        <v>200.2</v>
      </c>
      <c r="C168" s="44">
        <v>383.8</v>
      </c>
      <c r="D168" s="5">
        <f t="shared" si="13"/>
        <v>183.60000000000002</v>
      </c>
      <c r="E168" s="5">
        <v>183.6</v>
      </c>
      <c r="F168" s="3">
        <f t="shared" si="15"/>
        <v>47.837415320479415</v>
      </c>
    </row>
    <row r="169" spans="1:6" ht="38.25">
      <c r="A169" s="14" t="s">
        <v>67</v>
      </c>
      <c r="B169" s="44">
        <v>30</v>
      </c>
      <c r="C169" s="44">
        <v>30</v>
      </c>
      <c r="D169" s="5">
        <f t="shared" si="13"/>
        <v>0</v>
      </c>
      <c r="E169" s="5">
        <v>0</v>
      </c>
      <c r="F169" s="3">
        <f t="shared" si="15"/>
        <v>0</v>
      </c>
    </row>
    <row r="170" spans="1:6" ht="89.25">
      <c r="A170" s="16" t="s">
        <v>173</v>
      </c>
      <c r="B170" s="48">
        <v>1462.5</v>
      </c>
      <c r="C170" s="48">
        <v>1162.5</v>
      </c>
      <c r="D170" s="5">
        <f t="shared" si="13"/>
        <v>-300</v>
      </c>
      <c r="E170" s="5">
        <v>181.6</v>
      </c>
      <c r="F170" s="3">
        <f t="shared" si="15"/>
        <v>15.621505376344086</v>
      </c>
    </row>
    <row r="171" spans="1:6" ht="38.25">
      <c r="A171" s="16" t="s">
        <v>174</v>
      </c>
      <c r="B171" s="48">
        <v>50</v>
      </c>
      <c r="C171" s="48">
        <v>50</v>
      </c>
      <c r="D171" s="5">
        <f t="shared" si="13"/>
        <v>0</v>
      </c>
      <c r="E171" s="5">
        <v>0</v>
      </c>
      <c r="F171" s="3">
        <f t="shared" si="15"/>
        <v>0</v>
      </c>
    </row>
    <row r="172" spans="1:6" ht="51">
      <c r="A172" s="16" t="s">
        <v>175</v>
      </c>
      <c r="B172" s="48">
        <v>75</v>
      </c>
      <c r="C172" s="48">
        <v>75</v>
      </c>
      <c r="D172" s="5">
        <f t="shared" si="13"/>
        <v>0</v>
      </c>
      <c r="E172" s="5">
        <v>0</v>
      </c>
      <c r="F172" s="3">
        <f t="shared" si="15"/>
        <v>0</v>
      </c>
    </row>
    <row r="173" spans="1:6" ht="12.75">
      <c r="A173" s="14" t="s">
        <v>169</v>
      </c>
      <c r="B173" s="44">
        <v>288</v>
      </c>
      <c r="C173" s="44">
        <v>288</v>
      </c>
      <c r="D173" s="5">
        <f t="shared" si="13"/>
        <v>0</v>
      </c>
      <c r="E173" s="5">
        <v>56.1</v>
      </c>
      <c r="F173" s="3">
        <f t="shared" si="15"/>
        <v>19.479166666666668</v>
      </c>
    </row>
    <row r="174" spans="1:6" ht="51">
      <c r="A174" s="14" t="s">
        <v>68</v>
      </c>
      <c r="B174" s="44">
        <v>456.8</v>
      </c>
      <c r="C174" s="44">
        <v>456.8</v>
      </c>
      <c r="D174" s="5">
        <f t="shared" si="13"/>
        <v>0</v>
      </c>
      <c r="E174" s="5">
        <v>34.4</v>
      </c>
      <c r="F174" s="3">
        <f t="shared" si="15"/>
        <v>7.530647985989491</v>
      </c>
    </row>
    <row r="175" spans="1:6" ht="38.25">
      <c r="A175" s="14" t="s">
        <v>69</v>
      </c>
      <c r="B175" s="44">
        <v>438</v>
      </c>
      <c r="C175" s="44">
        <v>438</v>
      </c>
      <c r="D175" s="5">
        <f t="shared" si="13"/>
        <v>0</v>
      </c>
      <c r="E175" s="5">
        <v>109.5</v>
      </c>
      <c r="F175" s="3">
        <f t="shared" si="15"/>
        <v>25</v>
      </c>
    </row>
    <row r="176" spans="1:6" ht="63.75">
      <c r="A176" s="14" t="s">
        <v>70</v>
      </c>
      <c r="B176" s="44">
        <v>79.7</v>
      </c>
      <c r="C176" s="44">
        <v>79.7</v>
      </c>
      <c r="D176" s="5">
        <f t="shared" si="13"/>
        <v>0</v>
      </c>
      <c r="E176" s="5">
        <v>0</v>
      </c>
      <c r="F176" s="3">
        <f t="shared" si="15"/>
        <v>0</v>
      </c>
    </row>
    <row r="177" spans="1:6" ht="25.5">
      <c r="A177" s="54" t="s">
        <v>71</v>
      </c>
      <c r="B177" s="6">
        <v>100</v>
      </c>
      <c r="C177" s="6">
        <v>100</v>
      </c>
      <c r="D177" s="6">
        <f t="shared" si="13"/>
        <v>0</v>
      </c>
      <c r="E177" s="6">
        <v>0</v>
      </c>
      <c r="F177" s="12">
        <f t="shared" si="15"/>
        <v>0</v>
      </c>
    </row>
    <row r="178" spans="1:6" ht="15.75">
      <c r="A178" s="8" t="s">
        <v>193</v>
      </c>
      <c r="B178" s="7">
        <f>SUM(B155:B177)</f>
        <v>49135.79999999999</v>
      </c>
      <c r="C178" s="7">
        <f>SUM(C155:C177)</f>
        <v>51258.700000000004</v>
      </c>
      <c r="D178" s="7">
        <f t="shared" si="13"/>
        <v>2122.900000000016</v>
      </c>
      <c r="E178" s="7">
        <f>SUM(E155:E177)</f>
        <v>11926.7</v>
      </c>
      <c r="F178" s="9">
        <f t="shared" si="15"/>
        <v>23.267659928948646</v>
      </c>
    </row>
    <row r="179" spans="1:6" ht="21.75" customHeight="1">
      <c r="A179" s="88" t="s">
        <v>201</v>
      </c>
      <c r="B179" s="91"/>
      <c r="C179" s="91"/>
      <c r="D179" s="91"/>
      <c r="E179" s="91"/>
      <c r="F179" s="92"/>
    </row>
    <row r="180" spans="1:6" ht="38.25">
      <c r="A180" s="14" t="s">
        <v>43</v>
      </c>
      <c r="B180" s="44">
        <v>11279.3</v>
      </c>
      <c r="C180" s="44">
        <v>11279.3</v>
      </c>
      <c r="D180" s="5">
        <f t="shared" si="13"/>
        <v>0</v>
      </c>
      <c r="E180" s="5">
        <v>2757.5</v>
      </c>
      <c r="F180" s="3">
        <f t="shared" si="15"/>
        <v>24.447439114129423</v>
      </c>
    </row>
    <row r="181" spans="1:6" ht="76.5">
      <c r="A181" s="21" t="s">
        <v>109</v>
      </c>
      <c r="B181" s="38">
        <v>784.5</v>
      </c>
      <c r="C181" s="38">
        <v>784.5</v>
      </c>
      <c r="D181" s="5">
        <f t="shared" si="13"/>
        <v>0</v>
      </c>
      <c r="E181" s="5">
        <v>167.1</v>
      </c>
      <c r="F181" s="3">
        <f t="shared" si="15"/>
        <v>21.30019120458891</v>
      </c>
    </row>
    <row r="182" spans="1:6" ht="54.75" customHeight="1">
      <c r="A182" s="14" t="s">
        <v>19</v>
      </c>
      <c r="B182" s="38">
        <v>1493.9</v>
      </c>
      <c r="C182" s="38">
        <v>1493.9</v>
      </c>
      <c r="D182" s="5">
        <f t="shared" si="13"/>
        <v>0</v>
      </c>
      <c r="E182" s="5">
        <v>746.9</v>
      </c>
      <c r="F182" s="12">
        <f t="shared" si="15"/>
        <v>49.996653055760085</v>
      </c>
    </row>
    <row r="183" spans="1:6" ht="76.5">
      <c r="A183" s="14" t="s">
        <v>20</v>
      </c>
      <c r="B183" s="38">
        <v>21</v>
      </c>
      <c r="C183" s="38">
        <v>21</v>
      </c>
      <c r="D183" s="5">
        <f t="shared" si="13"/>
        <v>0</v>
      </c>
      <c r="E183" s="5">
        <v>4.7</v>
      </c>
      <c r="F183" s="3">
        <f t="shared" si="15"/>
        <v>22.380952380952383</v>
      </c>
    </row>
    <row r="184" spans="1:6" ht="67.5" customHeight="1">
      <c r="A184" s="14" t="s">
        <v>73</v>
      </c>
      <c r="B184" s="44">
        <v>9880.7</v>
      </c>
      <c r="C184" s="44">
        <v>9880.7</v>
      </c>
      <c r="D184" s="5">
        <f t="shared" si="13"/>
        <v>0</v>
      </c>
      <c r="E184" s="5">
        <v>2515.4</v>
      </c>
      <c r="F184" s="3">
        <f t="shared" si="15"/>
        <v>25.45771048609916</v>
      </c>
    </row>
    <row r="185" spans="1:6" ht="67.5" customHeight="1">
      <c r="A185" s="14" t="s">
        <v>165</v>
      </c>
      <c r="B185" s="44">
        <v>4755.8</v>
      </c>
      <c r="C185" s="44">
        <v>4755.8</v>
      </c>
      <c r="D185" s="5">
        <f t="shared" si="13"/>
        <v>0</v>
      </c>
      <c r="E185" s="5">
        <v>1080.7</v>
      </c>
      <c r="F185" s="3">
        <f t="shared" si="15"/>
        <v>22.723831952563188</v>
      </c>
    </row>
    <row r="186" spans="1:6" ht="67.5" customHeight="1">
      <c r="A186" s="14" t="s">
        <v>166</v>
      </c>
      <c r="B186" s="44">
        <v>18397.8</v>
      </c>
      <c r="C186" s="44">
        <v>18397.8</v>
      </c>
      <c r="D186" s="5">
        <f t="shared" si="13"/>
        <v>0</v>
      </c>
      <c r="E186" s="5">
        <v>4599.6</v>
      </c>
      <c r="F186" s="3">
        <f t="shared" si="15"/>
        <v>25.000815314874608</v>
      </c>
    </row>
    <row r="187" spans="1:6" ht="15.75">
      <c r="A187" s="8" t="s">
        <v>193</v>
      </c>
      <c r="B187" s="7">
        <f>SUM(B180:B186)</f>
        <v>46613</v>
      </c>
      <c r="C187" s="7">
        <f>SUM(C180:C186)</f>
        <v>46613</v>
      </c>
      <c r="D187" s="7">
        <f t="shared" si="13"/>
        <v>0</v>
      </c>
      <c r="E187" s="7">
        <f>SUM(E180:E186)</f>
        <v>11871.900000000001</v>
      </c>
      <c r="F187" s="9">
        <f t="shared" si="15"/>
        <v>25.46907515070903</v>
      </c>
    </row>
    <row r="188" spans="1:6" ht="12.75">
      <c r="A188" s="88" t="s">
        <v>202</v>
      </c>
      <c r="B188" s="91"/>
      <c r="C188" s="91"/>
      <c r="D188" s="91"/>
      <c r="E188" s="91"/>
      <c r="F188" s="92"/>
    </row>
    <row r="189" spans="1:6" ht="25.5">
      <c r="A189" s="25" t="s">
        <v>98</v>
      </c>
      <c r="B189" s="18">
        <v>91.1</v>
      </c>
      <c r="C189" s="18">
        <v>91.1</v>
      </c>
      <c r="D189" s="5">
        <f aca="true" t="shared" si="16" ref="D189:D197">C189-B189</f>
        <v>0</v>
      </c>
      <c r="E189" s="5">
        <v>23.9</v>
      </c>
      <c r="F189" s="3">
        <f aca="true" t="shared" si="17" ref="F189:F205">E189/C189*100</f>
        <v>26.23490669593853</v>
      </c>
    </row>
    <row r="190" spans="1:6" ht="25.5">
      <c r="A190" s="25" t="s">
        <v>75</v>
      </c>
      <c r="B190" s="18">
        <v>249.8</v>
      </c>
      <c r="C190" s="18">
        <v>249.8</v>
      </c>
      <c r="D190" s="5">
        <f t="shared" si="16"/>
        <v>0</v>
      </c>
      <c r="E190" s="5">
        <v>0</v>
      </c>
      <c r="F190" s="3">
        <f t="shared" si="17"/>
        <v>0</v>
      </c>
    </row>
    <row r="191" spans="1:6" ht="63" customHeight="1">
      <c r="A191" s="25" t="s">
        <v>76</v>
      </c>
      <c r="B191" s="18">
        <v>5579.7</v>
      </c>
      <c r="C191" s="18">
        <v>5579.7</v>
      </c>
      <c r="D191" s="5">
        <f t="shared" si="16"/>
        <v>0</v>
      </c>
      <c r="E191" s="5">
        <v>1367.8</v>
      </c>
      <c r="F191" s="3">
        <f t="shared" si="17"/>
        <v>24.513862752477735</v>
      </c>
    </row>
    <row r="192" spans="1:6" ht="105.75" customHeight="1">
      <c r="A192" s="53" t="s">
        <v>123</v>
      </c>
      <c r="B192" s="18">
        <v>10</v>
      </c>
      <c r="C192" s="18">
        <v>10</v>
      </c>
      <c r="D192" s="5">
        <f t="shared" si="16"/>
        <v>0</v>
      </c>
      <c r="E192" s="5">
        <v>0</v>
      </c>
      <c r="F192" s="3">
        <f t="shared" si="17"/>
        <v>0</v>
      </c>
    </row>
    <row r="193" spans="1:6" ht="76.5">
      <c r="A193" s="21" t="s">
        <v>99</v>
      </c>
      <c r="B193" s="22">
        <v>210</v>
      </c>
      <c r="C193" s="22">
        <v>210</v>
      </c>
      <c r="D193" s="6">
        <f t="shared" si="16"/>
        <v>0</v>
      </c>
      <c r="E193" s="6">
        <v>0</v>
      </c>
      <c r="F193" s="12">
        <f t="shared" si="17"/>
        <v>0</v>
      </c>
    </row>
    <row r="194" spans="1:6" ht="42" customHeight="1">
      <c r="A194" s="14" t="s">
        <v>77</v>
      </c>
      <c r="B194" s="18">
        <v>180</v>
      </c>
      <c r="C194" s="18">
        <v>180</v>
      </c>
      <c r="D194" s="5">
        <f t="shared" si="16"/>
        <v>0</v>
      </c>
      <c r="E194" s="5">
        <v>0</v>
      </c>
      <c r="F194" s="3">
        <f t="shared" si="17"/>
        <v>0</v>
      </c>
    </row>
    <row r="195" spans="1:6" ht="38.25">
      <c r="A195" s="14" t="s">
        <v>78</v>
      </c>
      <c r="B195" s="18">
        <v>344</v>
      </c>
      <c r="C195" s="18">
        <v>344</v>
      </c>
      <c r="D195" s="5">
        <f t="shared" si="16"/>
        <v>0</v>
      </c>
      <c r="E195" s="5">
        <v>191.9</v>
      </c>
      <c r="F195" s="3">
        <f t="shared" si="17"/>
        <v>55.78488372093023</v>
      </c>
    </row>
    <row r="196" spans="1:6" ht="140.25">
      <c r="A196" s="29" t="s">
        <v>167</v>
      </c>
      <c r="B196" s="50">
        <v>600</v>
      </c>
      <c r="C196" s="50">
        <v>600</v>
      </c>
      <c r="D196" s="6">
        <f t="shared" si="16"/>
        <v>0</v>
      </c>
      <c r="E196" s="6">
        <v>0</v>
      </c>
      <c r="F196" s="3">
        <f t="shared" si="17"/>
        <v>0</v>
      </c>
    </row>
    <row r="197" spans="1:6" ht="15.75">
      <c r="A197" s="31" t="s">
        <v>193</v>
      </c>
      <c r="B197" s="32">
        <f>SUM(B189:B196)</f>
        <v>7264.599999999999</v>
      </c>
      <c r="C197" s="32">
        <f>SUM(C189:C196)</f>
        <v>7264.599999999999</v>
      </c>
      <c r="D197" s="7">
        <f t="shared" si="16"/>
        <v>0</v>
      </c>
      <c r="E197" s="32">
        <f>SUM(E189:E196)</f>
        <v>1583.6000000000001</v>
      </c>
      <c r="F197" s="9">
        <f t="shared" si="17"/>
        <v>21.798860226302896</v>
      </c>
    </row>
    <row r="198" spans="1:6" ht="32.25" customHeight="1">
      <c r="A198" s="88" t="s">
        <v>203</v>
      </c>
      <c r="B198" s="91"/>
      <c r="C198" s="91"/>
      <c r="D198" s="91"/>
      <c r="E198" s="91"/>
      <c r="F198" s="92"/>
    </row>
    <row r="199" spans="1:6" ht="38.25">
      <c r="A199" s="59" t="s">
        <v>6</v>
      </c>
      <c r="B199" s="52">
        <v>80</v>
      </c>
      <c r="C199" s="52">
        <v>80</v>
      </c>
      <c r="D199" s="5">
        <f aca="true" t="shared" si="18" ref="D199:D206">C199-B199</f>
        <v>0</v>
      </c>
      <c r="E199" s="52">
        <v>0</v>
      </c>
      <c r="F199" s="3">
        <f t="shared" si="17"/>
        <v>0</v>
      </c>
    </row>
    <row r="200" spans="1:6" ht="52.5" customHeight="1">
      <c r="A200" s="59" t="s">
        <v>168</v>
      </c>
      <c r="B200" s="52">
        <v>285.9</v>
      </c>
      <c r="C200" s="52">
        <v>285.9</v>
      </c>
      <c r="D200" s="5">
        <f t="shared" si="18"/>
        <v>0</v>
      </c>
      <c r="E200" s="52">
        <v>0</v>
      </c>
      <c r="F200" s="3">
        <f t="shared" si="17"/>
        <v>0</v>
      </c>
    </row>
    <row r="201" spans="1:6" ht="38.25">
      <c r="A201" s="72" t="s">
        <v>124</v>
      </c>
      <c r="B201" s="73">
        <v>4.5</v>
      </c>
      <c r="C201" s="73">
        <v>4.5</v>
      </c>
      <c r="D201" s="6">
        <f t="shared" si="18"/>
        <v>0</v>
      </c>
      <c r="E201" s="73">
        <v>0</v>
      </c>
      <c r="F201" s="12">
        <f t="shared" si="17"/>
        <v>0</v>
      </c>
    </row>
    <row r="202" spans="1:6" ht="76.5">
      <c r="A202" s="59" t="s">
        <v>125</v>
      </c>
      <c r="B202" s="52">
        <v>512.2</v>
      </c>
      <c r="C202" s="52">
        <v>512.2</v>
      </c>
      <c r="D202" s="5">
        <f t="shared" si="18"/>
        <v>0</v>
      </c>
      <c r="E202" s="52">
        <v>126</v>
      </c>
      <c r="F202" s="3">
        <f t="shared" si="17"/>
        <v>24.599765716516984</v>
      </c>
    </row>
    <row r="203" spans="1:6" ht="63.75">
      <c r="A203" s="59" t="s">
        <v>126</v>
      </c>
      <c r="B203" s="52">
        <v>317</v>
      </c>
      <c r="C203" s="52">
        <v>317</v>
      </c>
      <c r="D203" s="5">
        <f t="shared" si="18"/>
        <v>0</v>
      </c>
      <c r="E203" s="52">
        <f>68.9+9.1</f>
        <v>78</v>
      </c>
      <c r="F203" s="3">
        <f t="shared" si="17"/>
        <v>24.605678233438486</v>
      </c>
    </row>
    <row r="204" spans="1:6" ht="51">
      <c r="A204" s="59" t="s">
        <v>127</v>
      </c>
      <c r="B204" s="52">
        <v>250</v>
      </c>
      <c r="C204" s="52">
        <v>250</v>
      </c>
      <c r="D204" s="5">
        <f t="shared" si="18"/>
        <v>0</v>
      </c>
      <c r="E204" s="52">
        <v>51.5</v>
      </c>
      <c r="F204" s="3">
        <f t="shared" si="17"/>
        <v>20.599999999999998</v>
      </c>
    </row>
    <row r="205" spans="1:6" ht="15.75">
      <c r="A205" s="31" t="s">
        <v>191</v>
      </c>
      <c r="B205" s="32">
        <f>SUM(B199:B204)</f>
        <v>1449.6</v>
      </c>
      <c r="C205" s="32">
        <f>SUM(C199:C204)</f>
        <v>1449.6</v>
      </c>
      <c r="D205" s="7">
        <f t="shared" si="18"/>
        <v>0</v>
      </c>
      <c r="E205" s="32">
        <f>SUM(E199:E204)</f>
        <v>255.5</v>
      </c>
      <c r="F205" s="9">
        <f t="shared" si="17"/>
        <v>17.625551876379692</v>
      </c>
    </row>
    <row r="206" spans="1:6" ht="31.5">
      <c r="A206" s="8" t="s">
        <v>138</v>
      </c>
      <c r="B206" s="7">
        <f>B37+B50+B60+B69+B77+B106+B138+B153+B178+B187+B197+B205</f>
        <v>1228498.1000000003</v>
      </c>
      <c r="C206" s="7">
        <f>C37+C50+C60+C69+C77+C106+C138+C153+C178+C187+C197+C205</f>
        <v>1300084.6000000003</v>
      </c>
      <c r="D206" s="7">
        <f t="shared" si="18"/>
        <v>71586.5</v>
      </c>
      <c r="E206" s="7">
        <f>E37+E50+E60+E69+E77+E106+E138+E153+E178+E187+E197+E205</f>
        <v>281112.8</v>
      </c>
      <c r="F206" s="9">
        <f>E206/C206*100</f>
        <v>21.622654402644255</v>
      </c>
    </row>
    <row r="207" spans="1:6" ht="22.5" customHeight="1">
      <c r="A207" s="85" t="s">
        <v>132</v>
      </c>
      <c r="B207" s="86"/>
      <c r="C207" s="86"/>
      <c r="D207" s="86"/>
      <c r="E207" s="86"/>
      <c r="F207" s="87"/>
    </row>
    <row r="208" spans="1:6" ht="21" customHeight="1">
      <c r="A208" s="60" t="s">
        <v>133</v>
      </c>
      <c r="B208" s="42">
        <v>2751.1</v>
      </c>
      <c r="C208" s="42">
        <v>2751.1</v>
      </c>
      <c r="D208" s="42">
        <f aca="true" t="shared" si="19" ref="D208:D219">C208-B208</f>
        <v>0</v>
      </c>
      <c r="E208" s="42">
        <v>779.1</v>
      </c>
      <c r="F208" s="80">
        <f aca="true" t="shared" si="20" ref="F208:F226">E208/C208*100</f>
        <v>28.31958125840573</v>
      </c>
    </row>
    <row r="209" spans="1:6" ht="46.5" customHeight="1">
      <c r="A209" s="53" t="s">
        <v>134</v>
      </c>
      <c r="B209" s="42">
        <v>1237.5</v>
      </c>
      <c r="C209" s="42">
        <v>1237.5</v>
      </c>
      <c r="D209" s="42">
        <f t="shared" si="19"/>
        <v>0</v>
      </c>
      <c r="E209" s="42">
        <v>309.4</v>
      </c>
      <c r="F209" s="80">
        <f t="shared" si="20"/>
        <v>25.002020202020198</v>
      </c>
    </row>
    <row r="210" spans="1:6" ht="30.75" customHeight="1">
      <c r="A210" s="53" t="s">
        <v>135</v>
      </c>
      <c r="B210" s="42">
        <v>1229.8</v>
      </c>
      <c r="C210" s="42">
        <v>1229.8</v>
      </c>
      <c r="D210" s="42">
        <f t="shared" si="19"/>
        <v>0</v>
      </c>
      <c r="E210" s="42">
        <v>332.6</v>
      </c>
      <c r="F210" s="80">
        <f t="shared" si="20"/>
        <v>27.045047975280532</v>
      </c>
    </row>
    <row r="211" spans="1:6" ht="43.5" customHeight="1">
      <c r="A211" s="53" t="s">
        <v>43</v>
      </c>
      <c r="B211" s="42">
        <v>6936.7</v>
      </c>
      <c r="C211" s="42">
        <v>6724.6</v>
      </c>
      <c r="D211" s="42">
        <f t="shared" si="19"/>
        <v>-212.09999999999945</v>
      </c>
      <c r="E211" s="42">
        <f>664.9+768.8</f>
        <v>1433.6999999999998</v>
      </c>
      <c r="F211" s="80">
        <f t="shared" si="20"/>
        <v>21.320227225411173</v>
      </c>
    </row>
    <row r="212" spans="1:6" ht="22.5" customHeight="1">
      <c r="A212" s="53" t="s">
        <v>169</v>
      </c>
      <c r="B212" s="42">
        <v>212</v>
      </c>
      <c r="C212" s="42">
        <v>212</v>
      </c>
      <c r="D212" s="42">
        <f t="shared" si="19"/>
        <v>0</v>
      </c>
      <c r="E212" s="42">
        <f>129.2</f>
        <v>129.2</v>
      </c>
      <c r="F212" s="80">
        <f t="shared" si="20"/>
        <v>60.94339622641509</v>
      </c>
    </row>
    <row r="213" spans="1:6" ht="51" customHeight="1">
      <c r="A213" s="53" t="s">
        <v>141</v>
      </c>
      <c r="B213" s="42">
        <v>32</v>
      </c>
      <c r="C213" s="42">
        <v>32</v>
      </c>
      <c r="D213" s="42">
        <f t="shared" si="19"/>
        <v>0</v>
      </c>
      <c r="E213" s="42">
        <v>0</v>
      </c>
      <c r="F213" s="80">
        <f t="shared" si="20"/>
        <v>0</v>
      </c>
    </row>
    <row r="214" spans="1:6" ht="51" customHeight="1">
      <c r="A214" s="53" t="s">
        <v>204</v>
      </c>
      <c r="B214" s="42">
        <v>0</v>
      </c>
      <c r="C214" s="42">
        <v>421</v>
      </c>
      <c r="D214" s="42">
        <f t="shared" si="19"/>
        <v>421</v>
      </c>
      <c r="E214" s="42">
        <v>0</v>
      </c>
      <c r="F214" s="80">
        <f t="shared" si="20"/>
        <v>0</v>
      </c>
    </row>
    <row r="215" spans="1:6" ht="62.25" customHeight="1">
      <c r="A215" s="53" t="s">
        <v>142</v>
      </c>
      <c r="B215" s="42">
        <v>95</v>
      </c>
      <c r="C215" s="42">
        <v>395</v>
      </c>
      <c r="D215" s="42">
        <f t="shared" si="19"/>
        <v>300</v>
      </c>
      <c r="E215" s="42">
        <v>34.8</v>
      </c>
      <c r="F215" s="80">
        <f t="shared" si="20"/>
        <v>8.81012658227848</v>
      </c>
    </row>
    <row r="216" spans="1:6" ht="42.75" customHeight="1">
      <c r="A216" s="53" t="s">
        <v>68</v>
      </c>
      <c r="B216" s="42">
        <v>480</v>
      </c>
      <c r="C216" s="42">
        <v>480</v>
      </c>
      <c r="D216" s="42">
        <f t="shared" si="19"/>
        <v>0</v>
      </c>
      <c r="E216" s="42">
        <v>99.4</v>
      </c>
      <c r="F216" s="80">
        <f t="shared" si="20"/>
        <v>20.708333333333336</v>
      </c>
    </row>
    <row r="217" spans="1:6" ht="46.5" customHeight="1">
      <c r="A217" s="53" t="s">
        <v>143</v>
      </c>
      <c r="B217" s="42">
        <v>50</v>
      </c>
      <c r="C217" s="42">
        <v>50</v>
      </c>
      <c r="D217" s="42">
        <f t="shared" si="19"/>
        <v>0</v>
      </c>
      <c r="E217" s="42">
        <v>50</v>
      </c>
      <c r="F217" s="80">
        <f t="shared" si="20"/>
        <v>100</v>
      </c>
    </row>
    <row r="218" spans="1:6" ht="41.25" customHeight="1">
      <c r="A218" s="67" t="s">
        <v>72</v>
      </c>
      <c r="B218" s="42">
        <v>659.5</v>
      </c>
      <c r="C218" s="42">
        <v>1319</v>
      </c>
      <c r="D218" s="42">
        <f t="shared" si="19"/>
        <v>659.5</v>
      </c>
      <c r="E218" s="42">
        <v>0</v>
      </c>
      <c r="F218" s="80">
        <f t="shared" si="20"/>
        <v>0</v>
      </c>
    </row>
    <row r="219" spans="1:6" ht="12.75" customHeight="1">
      <c r="A219" s="61" t="s">
        <v>136</v>
      </c>
      <c r="B219" s="62">
        <f>SUM(B208:B218)</f>
        <v>13683.599999999999</v>
      </c>
      <c r="C219" s="62">
        <f>SUM(C208:C218)</f>
        <v>14852</v>
      </c>
      <c r="D219" s="62">
        <f t="shared" si="19"/>
        <v>1168.4000000000015</v>
      </c>
      <c r="E219" s="62">
        <f>SUM(E208:E218)</f>
        <v>3168.2</v>
      </c>
      <c r="F219" s="81">
        <f t="shared" si="20"/>
        <v>21.33180716401831</v>
      </c>
    </row>
    <row r="220" spans="1:6" ht="29.25" customHeight="1">
      <c r="A220" s="85" t="s">
        <v>137</v>
      </c>
      <c r="B220" s="86"/>
      <c r="C220" s="86"/>
      <c r="D220" s="86"/>
      <c r="E220" s="86"/>
      <c r="F220" s="87"/>
    </row>
    <row r="221" spans="1:6" ht="68.25" customHeight="1">
      <c r="A221" s="69" t="s">
        <v>170</v>
      </c>
      <c r="B221" s="70">
        <v>3220.3</v>
      </c>
      <c r="C221" s="70">
        <v>3220.3</v>
      </c>
      <c r="D221" s="42">
        <f aca="true" t="shared" si="21" ref="D221:D229">C221-B221</f>
        <v>0</v>
      </c>
      <c r="E221" s="5">
        <v>1258.9</v>
      </c>
      <c r="F221" s="80">
        <f t="shared" si="20"/>
        <v>39.092631121324104</v>
      </c>
    </row>
    <row r="222" spans="1:6" ht="88.5" customHeight="1">
      <c r="A222" s="53" t="s">
        <v>139</v>
      </c>
      <c r="B222" s="42">
        <v>0.4</v>
      </c>
      <c r="C222" s="42">
        <v>0.4</v>
      </c>
      <c r="D222" s="42">
        <f t="shared" si="21"/>
        <v>0</v>
      </c>
      <c r="E222" s="42">
        <v>0</v>
      </c>
      <c r="F222" s="80">
        <f t="shared" si="20"/>
        <v>0</v>
      </c>
    </row>
    <row r="223" spans="1:6" ht="76.5" customHeight="1">
      <c r="A223" s="49" t="s">
        <v>140</v>
      </c>
      <c r="B223" s="42">
        <v>513.3</v>
      </c>
      <c r="C223" s="42">
        <v>513.3</v>
      </c>
      <c r="D223" s="42">
        <f t="shared" si="21"/>
        <v>0</v>
      </c>
      <c r="E223" s="42">
        <v>125.7</v>
      </c>
      <c r="F223" s="80">
        <f t="shared" si="20"/>
        <v>24.488603156049095</v>
      </c>
    </row>
    <row r="224" spans="1:6" ht="76.5" customHeight="1">
      <c r="A224" s="53" t="s">
        <v>144</v>
      </c>
      <c r="B224" s="42">
        <v>513.2</v>
      </c>
      <c r="C224" s="42">
        <v>513.2</v>
      </c>
      <c r="D224" s="42">
        <f t="shared" si="21"/>
        <v>0</v>
      </c>
      <c r="E224" s="42">
        <v>0</v>
      </c>
      <c r="F224" s="80">
        <f t="shared" si="20"/>
        <v>0</v>
      </c>
    </row>
    <row r="225" spans="1:6" ht="51" customHeight="1">
      <c r="A225" s="53" t="s">
        <v>171</v>
      </c>
      <c r="B225" s="42">
        <v>3645.7</v>
      </c>
      <c r="C225" s="42">
        <v>3645.7</v>
      </c>
      <c r="D225" s="42">
        <f t="shared" si="21"/>
        <v>0</v>
      </c>
      <c r="E225" s="42">
        <v>0</v>
      </c>
      <c r="F225" s="80">
        <f t="shared" si="20"/>
        <v>0</v>
      </c>
    </row>
    <row r="226" spans="1:6" ht="82.5" customHeight="1">
      <c r="A226" s="53" t="s">
        <v>172</v>
      </c>
      <c r="B226" s="42">
        <v>5104</v>
      </c>
      <c r="C226" s="42">
        <v>5104</v>
      </c>
      <c r="D226" s="42">
        <f t="shared" si="21"/>
        <v>0</v>
      </c>
      <c r="E226" s="42">
        <v>0</v>
      </c>
      <c r="F226" s="80">
        <f t="shared" si="20"/>
        <v>0</v>
      </c>
    </row>
    <row r="227" spans="1:6" ht="12.75" customHeight="1">
      <c r="A227" s="61" t="s">
        <v>136</v>
      </c>
      <c r="B227" s="62">
        <f>SUM(B221:B226)</f>
        <v>12996.9</v>
      </c>
      <c r="C227" s="62">
        <f>SUM(C221:C226)</f>
        <v>12996.9</v>
      </c>
      <c r="D227" s="62">
        <f t="shared" si="21"/>
        <v>0</v>
      </c>
      <c r="E227" s="62">
        <f>SUM(E221:E223)</f>
        <v>1384.6000000000001</v>
      </c>
      <c r="F227" s="81">
        <f>E227/C227*100</f>
        <v>10.65330963537459</v>
      </c>
    </row>
    <row r="228" spans="1:6" ht="36" customHeight="1">
      <c r="A228" s="8" t="s">
        <v>145</v>
      </c>
      <c r="B228" s="7">
        <f>B219+B227</f>
        <v>26680.5</v>
      </c>
      <c r="C228" s="7">
        <f>C219+C227</f>
        <v>27848.9</v>
      </c>
      <c r="D228" s="7">
        <f t="shared" si="21"/>
        <v>1168.4000000000015</v>
      </c>
      <c r="E228" s="7">
        <f>E219+E227</f>
        <v>4552.8</v>
      </c>
      <c r="F228" s="81">
        <f>E228/C228*100</f>
        <v>16.348222012359553</v>
      </c>
    </row>
    <row r="229" spans="1:6" ht="24.75" customHeight="1">
      <c r="A229" s="63" t="s">
        <v>27</v>
      </c>
      <c r="B229" s="64">
        <f>B206+B228</f>
        <v>1255178.6000000003</v>
      </c>
      <c r="C229" s="64">
        <f>C206+C228</f>
        <v>1327933.5000000002</v>
      </c>
      <c r="D229" s="10">
        <f t="shared" si="21"/>
        <v>72754.8999999999</v>
      </c>
      <c r="E229" s="64">
        <f>E206+E228</f>
        <v>285665.6</v>
      </c>
      <c r="F229" s="82">
        <f>E229/C229*100</f>
        <v>21.51204107735816</v>
      </c>
    </row>
    <row r="232" ht="12.75" customHeight="1">
      <c r="E232" s="74"/>
    </row>
  </sheetData>
  <sheetProtection/>
  <mergeCells count="19">
    <mergeCell ref="D1:F1"/>
    <mergeCell ref="D3:F3"/>
    <mergeCell ref="D2:F2"/>
    <mergeCell ref="D4:F4"/>
    <mergeCell ref="A6:F6"/>
    <mergeCell ref="A179:F179"/>
    <mergeCell ref="A9:F9"/>
    <mergeCell ref="A78:F78"/>
    <mergeCell ref="A139:F139"/>
    <mergeCell ref="A154:F154"/>
    <mergeCell ref="A207:F207"/>
    <mergeCell ref="A220:F220"/>
    <mergeCell ref="A38:F38"/>
    <mergeCell ref="A51:F51"/>
    <mergeCell ref="A107:F107"/>
    <mergeCell ref="A198:F198"/>
    <mergeCell ref="A61:F61"/>
    <mergeCell ref="A188:F188"/>
    <mergeCell ref="A70:F7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Светлана</cp:lastModifiedBy>
  <cp:lastPrinted>2019-05-16T08:39:21Z</cp:lastPrinted>
  <dcterms:created xsi:type="dcterms:W3CDTF">2002-03-11T10:22:12Z</dcterms:created>
  <dcterms:modified xsi:type="dcterms:W3CDTF">2019-05-16T10:35:45Z</dcterms:modified>
  <cp:category/>
  <cp:version/>
  <cp:contentType/>
  <cp:contentStatus/>
</cp:coreProperties>
</file>